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66925"/>
  <xr:revisionPtr revIDLastSave="0" documentId="8_{E5BF0F66-FB74-4772-8F9A-698C456D20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BDI!$A$1:$C$44</definedName>
    <definedName name="_xlnm.Print_Area" localSheetId="1">COMPOSICOES!$A$1:$H$2464</definedName>
    <definedName name="_xlnm.Print_Area" localSheetId="4">'ENCARGOS SOCIAIS'!$A$1:$F$57</definedName>
    <definedName name="JR_PAGE_ANCHOR_0_1">'PLANILHA ORCAMENTARIA'!$A$10</definedName>
    <definedName name="JR_PAGE_ANCHOR_1_1">COMPOSICOES!#REF!</definedName>
    <definedName name="JR_PAGE_ANCHOR_2_1">CRONOGRAMA!$A$10</definedName>
    <definedName name="JR_PAGE_ANCHOR_3_1">BDI!#REF!</definedName>
    <definedName name="JR_PAGE_ANCHOR_4_1">'ENCARGOS SOCIAIS'!#REF!</definedName>
    <definedName name="_xlnm.Print_Titles" localSheetId="1">COMPOSICOES!$1:$9</definedName>
    <definedName name="_xlnm.Print_Titles" localSheetId="0">'PLANILHA ORCAMENTARIA'!$1:$9</definedName>
    <definedName name="VALOR_TOTAL">'PLANILHA ORCAMENTARIA'!$J$231</definedName>
  </definedNames>
  <calcPr calcId="181029"/>
</workbook>
</file>

<file path=xl/calcChain.xml><?xml version="1.0" encoding="utf-8"?>
<calcChain xmlns="http://schemas.openxmlformats.org/spreadsheetml/2006/main">
  <c r="C56" i="3" l="1"/>
  <c r="I55" i="3"/>
  <c r="G55" i="3"/>
  <c r="F55" i="3"/>
  <c r="E55" i="3"/>
  <c r="D55" i="3"/>
  <c r="K54" i="3"/>
  <c r="H55" i="3" s="1"/>
  <c r="J53" i="3"/>
  <c r="I53" i="3"/>
  <c r="F53" i="3"/>
  <c r="E53" i="3"/>
  <c r="D53" i="3"/>
  <c r="K52" i="3"/>
  <c r="I51" i="3"/>
  <c r="E51" i="3"/>
  <c r="D51" i="3"/>
  <c r="K50" i="3"/>
  <c r="H51" i="3" s="1"/>
  <c r="I49" i="3"/>
  <c r="H49" i="3"/>
  <c r="G49" i="3"/>
  <c r="F49" i="3"/>
  <c r="E49" i="3"/>
  <c r="D49" i="3"/>
  <c r="K48" i="3"/>
  <c r="J47" i="3"/>
  <c r="I47" i="3"/>
  <c r="H47" i="3"/>
  <c r="E47" i="3"/>
  <c r="D47" i="3"/>
  <c r="K46" i="3"/>
  <c r="J45" i="3"/>
  <c r="I45" i="3"/>
  <c r="H45" i="3"/>
  <c r="E45" i="3"/>
  <c r="D45" i="3"/>
  <c r="K44" i="3"/>
  <c r="F45" i="3" s="1"/>
  <c r="I43" i="3"/>
  <c r="G43" i="3"/>
  <c r="F43" i="3"/>
  <c r="E43" i="3"/>
  <c r="D43" i="3"/>
  <c r="K42" i="3"/>
  <c r="I41" i="3"/>
  <c r="E41" i="3"/>
  <c r="D41" i="3"/>
  <c r="K40" i="3"/>
  <c r="G41" i="3" s="1"/>
  <c r="I39" i="3"/>
  <c r="G39" i="3"/>
  <c r="F39" i="3"/>
  <c r="E39" i="3"/>
  <c r="D39" i="3"/>
  <c r="K38" i="3"/>
  <c r="H39" i="3" s="1"/>
  <c r="J37" i="3"/>
  <c r="I37" i="3"/>
  <c r="H37" i="3"/>
  <c r="D37" i="3"/>
  <c r="K36" i="3"/>
  <c r="E37" i="3" s="1"/>
  <c r="J35" i="3"/>
  <c r="I35" i="3"/>
  <c r="D35" i="3"/>
  <c r="K34" i="3"/>
  <c r="J33" i="3"/>
  <c r="I33" i="3"/>
  <c r="D33" i="3"/>
  <c r="K32" i="3"/>
  <c r="G33" i="3" s="1"/>
  <c r="J31" i="3"/>
  <c r="I31" i="3"/>
  <c r="G31" i="3"/>
  <c r="F31" i="3"/>
  <c r="E31" i="3"/>
  <c r="D31" i="3"/>
  <c r="K30" i="3"/>
  <c r="I29" i="3"/>
  <c r="F29" i="3"/>
  <c r="E29" i="3"/>
  <c r="D29" i="3"/>
  <c r="K28" i="3"/>
  <c r="H29" i="3" s="1"/>
  <c r="J27" i="3"/>
  <c r="I27" i="3"/>
  <c r="E27" i="3"/>
  <c r="D27" i="3"/>
  <c r="K26" i="3"/>
  <c r="G27" i="3" s="1"/>
  <c r="J25" i="3"/>
  <c r="I25" i="3"/>
  <c r="H25" i="3"/>
  <c r="D25" i="3"/>
  <c r="K24" i="3"/>
  <c r="J23" i="3"/>
  <c r="I23" i="3"/>
  <c r="D23" i="3"/>
  <c r="K22" i="3"/>
  <c r="G23" i="3" s="1"/>
  <c r="J21" i="3"/>
  <c r="I21" i="3"/>
  <c r="H21" i="3"/>
  <c r="G21" i="3"/>
  <c r="F21" i="3"/>
  <c r="D21" i="3"/>
  <c r="K20" i="3"/>
  <c r="J19" i="3"/>
  <c r="I19" i="3"/>
  <c r="H19" i="3"/>
  <c r="G19" i="3"/>
  <c r="D19" i="3"/>
  <c r="K18" i="3"/>
  <c r="E19" i="3" s="1"/>
  <c r="J17" i="3"/>
  <c r="I17" i="3"/>
  <c r="H17" i="3"/>
  <c r="G17" i="3"/>
  <c r="F17" i="3"/>
  <c r="D17" i="3"/>
  <c r="K16" i="3"/>
  <c r="J15" i="3"/>
  <c r="I15" i="3"/>
  <c r="H15" i="3"/>
  <c r="G15" i="3"/>
  <c r="F15" i="3"/>
  <c r="E15" i="3"/>
  <c r="D15" i="3"/>
  <c r="K14" i="3"/>
  <c r="J13" i="3"/>
  <c r="I13" i="3"/>
  <c r="H13" i="3"/>
  <c r="G13" i="3"/>
  <c r="F13" i="3"/>
  <c r="E13" i="3"/>
  <c r="D13" i="3"/>
  <c r="K12" i="3"/>
  <c r="G2456" i="2"/>
  <c r="G2455" i="2"/>
  <c r="G2452" i="2"/>
  <c r="G2451" i="2"/>
  <c r="G2450" i="2"/>
  <c r="G2441" i="2"/>
  <c r="G2440" i="2"/>
  <c r="G2437" i="2"/>
  <c r="G2438" i="2" s="1"/>
  <c r="G2428" i="2"/>
  <c r="G2429" i="2" s="1"/>
  <c r="G2430" i="2" s="1"/>
  <c r="G2431" i="2" s="1"/>
  <c r="G2432" i="2" s="1"/>
  <c r="G2419" i="2"/>
  <c r="G2418" i="2"/>
  <c r="G2417" i="2"/>
  <c r="G2416" i="2"/>
  <c r="G2415" i="2"/>
  <c r="G2412" i="2"/>
  <c r="G2411" i="2"/>
  <c r="G2410" i="2"/>
  <c r="G2409" i="2"/>
  <c r="G2408" i="2"/>
  <c r="G2405" i="2"/>
  <c r="G2404" i="2"/>
  <c r="G2395" i="2"/>
  <c r="G2394" i="2"/>
  <c r="G2391" i="2"/>
  <c r="G2390" i="2"/>
  <c r="G2389" i="2"/>
  <c r="G2388" i="2"/>
  <c r="G2387" i="2"/>
  <c r="G2386" i="2"/>
  <c r="G2377" i="2"/>
  <c r="G2376" i="2"/>
  <c r="G2374" i="2"/>
  <c r="G2373" i="2"/>
  <c r="G2372" i="2"/>
  <c r="G2363" i="2"/>
  <c r="G2362" i="2"/>
  <c r="G2364" i="2" s="1"/>
  <c r="G2359" i="2"/>
  <c r="G2358" i="2"/>
  <c r="G2357" i="2"/>
  <c r="G2356" i="2"/>
  <c r="G2360" i="2" s="1"/>
  <c r="G2365" i="2" s="1"/>
  <c r="G2366" i="2" s="1"/>
  <c r="G2367" i="2" s="1"/>
  <c r="G2355" i="2"/>
  <c r="G2354" i="2"/>
  <c r="G2345" i="2"/>
  <c r="G2344" i="2"/>
  <c r="G2343" i="2"/>
  <c r="G2340" i="2"/>
  <c r="G2339" i="2"/>
  <c r="G2338" i="2"/>
  <c r="G2335" i="2"/>
  <c r="G2334" i="2"/>
  <c r="G2333" i="2"/>
  <c r="G2332" i="2"/>
  <c r="G2331" i="2"/>
  <c r="G2330" i="2"/>
  <c r="G2329" i="2"/>
  <c r="G2328" i="2"/>
  <c r="G2327" i="2"/>
  <c r="G2326" i="2"/>
  <c r="G2317" i="2"/>
  <c r="G2318" i="2" s="1"/>
  <c r="G2314" i="2"/>
  <c r="G2313" i="2"/>
  <c r="G2310" i="2"/>
  <c r="G2311" i="2" s="1"/>
  <c r="G2301" i="2"/>
  <c r="G2300" i="2"/>
  <c r="G2297" i="2"/>
  <c r="G2296" i="2"/>
  <c r="G2295" i="2"/>
  <c r="G2294" i="2"/>
  <c r="G2293" i="2"/>
  <c r="G2292" i="2"/>
  <c r="G2283" i="2"/>
  <c r="G2282" i="2"/>
  <c r="G2279" i="2"/>
  <c r="G2278" i="2"/>
  <c r="G2277" i="2"/>
  <c r="G2276" i="2"/>
  <c r="G2275" i="2"/>
  <c r="G2266" i="2"/>
  <c r="G2265" i="2"/>
  <c r="G2262" i="2"/>
  <c r="G2261" i="2"/>
  <c r="G2260" i="2"/>
  <c r="G2259" i="2"/>
  <c r="G2258" i="2"/>
  <c r="G2249" i="2"/>
  <c r="G2248" i="2"/>
  <c r="G2245" i="2"/>
  <c r="G2244" i="2"/>
  <c r="G2243" i="2"/>
  <c r="G2242" i="2"/>
  <c r="G2233" i="2"/>
  <c r="G2234" i="2" s="1"/>
  <c r="G2230" i="2"/>
  <c r="G2231" i="2" s="1"/>
  <c r="G2229" i="2"/>
  <c r="G2226" i="2"/>
  <c r="G2227" i="2" s="1"/>
  <c r="G2217" i="2"/>
  <c r="G2218" i="2" s="1"/>
  <c r="G2214" i="2"/>
  <c r="G2213" i="2"/>
  <c r="G2204" i="2"/>
  <c r="G2205" i="2" s="1"/>
  <c r="G2201" i="2"/>
  <c r="G2200" i="2"/>
  <c r="G2202" i="2" s="1"/>
  <c r="G2191" i="2"/>
  <c r="G2192" i="2" s="1"/>
  <c r="G2188" i="2"/>
  <c r="G2187" i="2"/>
  <c r="G2184" i="2"/>
  <c r="G2185" i="2" s="1"/>
  <c r="G2175" i="2"/>
  <c r="G2174" i="2"/>
  <c r="G2171" i="2"/>
  <c r="G2170" i="2"/>
  <c r="G2172" i="2" s="1"/>
  <c r="G2161" i="2"/>
  <c r="G2162" i="2" s="1"/>
  <c r="G2158" i="2"/>
  <c r="G2157" i="2"/>
  <c r="G2154" i="2"/>
  <c r="G2155" i="2" s="1"/>
  <c r="G2145" i="2"/>
  <c r="G2144" i="2"/>
  <c r="G2141" i="2"/>
  <c r="G2142" i="2" s="1"/>
  <c r="G2132" i="2"/>
  <c r="G2131" i="2"/>
  <c r="G2130" i="2"/>
  <c r="G2121" i="2"/>
  <c r="G2120" i="2"/>
  <c r="G2119" i="2"/>
  <c r="G2110" i="2"/>
  <c r="G2109" i="2"/>
  <c r="G2108" i="2"/>
  <c r="G2099" i="2"/>
  <c r="G2098" i="2"/>
  <c r="G2097" i="2"/>
  <c r="G2088" i="2"/>
  <c r="G2087" i="2"/>
  <c r="G2086" i="2"/>
  <c r="G2077" i="2"/>
  <c r="G2078" i="2" s="1"/>
  <c r="G2074" i="2"/>
  <c r="G2073" i="2"/>
  <c r="G2064" i="2"/>
  <c r="G2065" i="2" s="1"/>
  <c r="G2061" i="2"/>
  <c r="G2060" i="2"/>
  <c r="G2059" i="2"/>
  <c r="G2050" i="2"/>
  <c r="G2051" i="2" s="1"/>
  <c r="G2052" i="2" s="1"/>
  <c r="G2053" i="2" s="1"/>
  <c r="G2054" i="2" s="1"/>
  <c r="G2041" i="2"/>
  <c r="G2040" i="2"/>
  <c r="G2037" i="2"/>
  <c r="G2036" i="2"/>
  <c r="G2027" i="2"/>
  <c r="G2026" i="2"/>
  <c r="G2023" i="2"/>
  <c r="G2024" i="2" s="1"/>
  <c r="G2014" i="2"/>
  <c r="G2013" i="2"/>
  <c r="G2010" i="2"/>
  <c r="G2011" i="2" s="1"/>
  <c r="G2001" i="2"/>
  <c r="G2000" i="2"/>
  <c r="G1997" i="2"/>
  <c r="G1996" i="2"/>
  <c r="G1995" i="2"/>
  <c r="G1986" i="2"/>
  <c r="G1985" i="2"/>
  <c r="G1982" i="2"/>
  <c r="G1983" i="2" s="1"/>
  <c r="G1973" i="2"/>
  <c r="G1972" i="2"/>
  <c r="G1969" i="2"/>
  <c r="G1968" i="2"/>
  <c r="G1970" i="2" s="1"/>
  <c r="G1959" i="2"/>
  <c r="G1960" i="2" s="1"/>
  <c r="G1956" i="2"/>
  <c r="G1955" i="2"/>
  <c r="G1954" i="2"/>
  <c r="G1953" i="2"/>
  <c r="G1952" i="2"/>
  <c r="G1951" i="2"/>
  <c r="G1950" i="2"/>
  <c r="G1941" i="2"/>
  <c r="G1940" i="2"/>
  <c r="G1937" i="2"/>
  <c r="G1936" i="2"/>
  <c r="G1935" i="2"/>
  <c r="G1934" i="2"/>
  <c r="G1933" i="2"/>
  <c r="G1924" i="2"/>
  <c r="G1923" i="2"/>
  <c r="G1920" i="2"/>
  <c r="G1919" i="2"/>
  <c r="G1918" i="2"/>
  <c r="G1917" i="2"/>
  <c r="G1916" i="2"/>
  <c r="G1907" i="2"/>
  <c r="G1906" i="2"/>
  <c r="G1903" i="2"/>
  <c r="G1902" i="2"/>
  <c r="G1901" i="2"/>
  <c r="G1900" i="2"/>
  <c r="G1891" i="2"/>
  <c r="G1890" i="2"/>
  <c r="G1887" i="2"/>
  <c r="G1886" i="2"/>
  <c r="G1885" i="2"/>
  <c r="G1876" i="2"/>
  <c r="G1875" i="2"/>
  <c r="G1872" i="2"/>
  <c r="G1871" i="2"/>
  <c r="G1870" i="2"/>
  <c r="G1861" i="2"/>
  <c r="G1860" i="2"/>
  <c r="G1862" i="2" s="1"/>
  <c r="G1857" i="2"/>
  <c r="G1856" i="2"/>
  <c r="G1855" i="2"/>
  <c r="G1854" i="2"/>
  <c r="G1845" i="2"/>
  <c r="G1844" i="2"/>
  <c r="G1843" i="2"/>
  <c r="G1840" i="2"/>
  <c r="G1839" i="2"/>
  <c r="G1838" i="2"/>
  <c r="G1829" i="2"/>
  <c r="G1828" i="2"/>
  <c r="G1830" i="2" s="1"/>
  <c r="G1825" i="2"/>
  <c r="G1824" i="2"/>
  <c r="G1823" i="2"/>
  <c r="G1822" i="2"/>
  <c r="G1821" i="2"/>
  <c r="G1820" i="2"/>
  <c r="G1811" i="2"/>
  <c r="G1810" i="2"/>
  <c r="G1807" i="2"/>
  <c r="G1806" i="2"/>
  <c r="G1797" i="2"/>
  <c r="G1798" i="2" s="1"/>
  <c r="G1794" i="2"/>
  <c r="G1795" i="2" s="1"/>
  <c r="G1791" i="2"/>
  <c r="G1792" i="2" s="1"/>
  <c r="G1782" i="2"/>
  <c r="G1781" i="2"/>
  <c r="G1778" i="2"/>
  <c r="G1777" i="2"/>
  <c r="G1768" i="2"/>
  <c r="G1767" i="2"/>
  <c r="G1769" i="2" s="1"/>
  <c r="G1764" i="2"/>
  <c r="G1763" i="2"/>
  <c r="G1754" i="2"/>
  <c r="G1753" i="2"/>
  <c r="G1750" i="2"/>
  <c r="G1749" i="2"/>
  <c r="G1740" i="2"/>
  <c r="G1741" i="2" s="1"/>
  <c r="G1742" i="2" s="1"/>
  <c r="G1743" i="2" s="1"/>
  <c r="G1744" i="2" s="1"/>
  <c r="G1731" i="2"/>
  <c r="G1732" i="2" s="1"/>
  <c r="G1733" i="2" s="1"/>
  <c r="G1734" i="2" s="1"/>
  <c r="G1735" i="2" s="1"/>
  <c r="G1722" i="2"/>
  <c r="G1721" i="2"/>
  <c r="G1718" i="2"/>
  <c r="G1719" i="2" s="1"/>
  <c r="G1709" i="2"/>
  <c r="G1708" i="2"/>
  <c r="G1705" i="2"/>
  <c r="G1706" i="2" s="1"/>
  <c r="G1696" i="2"/>
  <c r="G1695" i="2"/>
  <c r="G1692" i="2"/>
  <c r="G1691" i="2"/>
  <c r="G1682" i="2"/>
  <c r="G1681" i="2"/>
  <c r="G1680" i="2"/>
  <c r="G1671" i="2"/>
  <c r="G1670" i="2"/>
  <c r="G1667" i="2"/>
  <c r="G1666" i="2"/>
  <c r="G1665" i="2"/>
  <c r="G1664" i="2"/>
  <c r="G1663" i="2"/>
  <c r="G1662" i="2"/>
  <c r="G1653" i="2"/>
  <c r="G1652" i="2"/>
  <c r="G1649" i="2"/>
  <c r="G1648" i="2"/>
  <c r="G1647" i="2"/>
  <c r="G1646" i="2"/>
  <c r="G1645" i="2"/>
  <c r="G1644" i="2"/>
  <c r="G1643" i="2"/>
  <c r="G1634" i="2"/>
  <c r="G1633" i="2"/>
  <c r="G1630" i="2"/>
  <c r="G1629" i="2"/>
  <c r="G1628" i="2"/>
  <c r="G1619" i="2"/>
  <c r="G1618" i="2"/>
  <c r="G1617" i="2"/>
  <c r="G1614" i="2"/>
  <c r="G1613" i="2"/>
  <c r="G1612" i="2"/>
  <c r="G1611" i="2"/>
  <c r="G1610" i="2"/>
  <c r="G1601" i="2"/>
  <c r="G1600" i="2"/>
  <c r="G1599" i="2"/>
  <c r="G1598" i="2"/>
  <c r="G1597" i="2"/>
  <c r="G1596" i="2"/>
  <c r="G1595" i="2"/>
  <c r="G1592" i="2"/>
  <c r="G1591" i="2"/>
  <c r="G1588" i="2"/>
  <c r="G1587" i="2"/>
  <c r="G1586" i="2"/>
  <c r="G1583" i="2"/>
  <c r="G1582" i="2"/>
  <c r="G1573" i="2"/>
  <c r="G1572" i="2"/>
  <c r="G1571" i="2"/>
  <c r="G1570" i="2"/>
  <c r="G1569" i="2"/>
  <c r="G1568" i="2"/>
  <c r="G1567" i="2"/>
  <c r="G1566" i="2"/>
  <c r="G1565" i="2"/>
  <c r="G1564" i="2"/>
  <c r="G1561" i="2"/>
  <c r="G1560" i="2"/>
  <c r="G1557" i="2"/>
  <c r="G1556" i="2"/>
  <c r="G1555" i="2"/>
  <c r="G1554" i="2"/>
  <c r="G1553" i="2"/>
  <c r="G1552" i="2"/>
  <c r="G1551" i="2"/>
  <c r="G1550" i="2"/>
  <c r="G1547" i="2"/>
  <c r="G1546" i="2"/>
  <c r="G1537" i="2"/>
  <c r="G1536" i="2"/>
  <c r="G1535" i="2"/>
  <c r="G1534" i="2"/>
  <c r="G1533" i="2"/>
  <c r="G1532" i="2"/>
  <c r="G1531" i="2"/>
  <c r="G1530" i="2"/>
  <c r="G1529" i="2"/>
  <c r="G1528" i="2"/>
  <c r="G1525" i="2"/>
  <c r="G1524" i="2"/>
  <c r="G1521" i="2"/>
  <c r="G1520" i="2"/>
  <c r="G1519" i="2"/>
  <c r="G1518" i="2"/>
  <c r="G1517" i="2"/>
  <c r="G1516" i="2"/>
  <c r="G1515" i="2"/>
  <c r="G1512" i="2"/>
  <c r="G1511" i="2"/>
  <c r="G1502" i="2"/>
  <c r="G1501" i="2"/>
  <c r="G1498" i="2"/>
  <c r="G1497" i="2"/>
  <c r="G1496" i="2"/>
  <c r="G1487" i="2"/>
  <c r="G1486" i="2"/>
  <c r="G1483" i="2"/>
  <c r="G1482" i="2"/>
  <c r="G1481" i="2"/>
  <c r="G1472" i="2"/>
  <c r="G1471" i="2"/>
  <c r="G1473" i="2" s="1"/>
  <c r="G1468" i="2"/>
  <c r="G1467" i="2"/>
  <c r="G1466" i="2"/>
  <c r="G1465" i="2"/>
  <c r="G1456" i="2"/>
  <c r="G1455" i="2"/>
  <c r="G1452" i="2"/>
  <c r="G1451" i="2"/>
  <c r="G1450" i="2"/>
  <c r="G1449" i="2"/>
  <c r="G1440" i="2"/>
  <c r="G1439" i="2"/>
  <c r="G1436" i="2"/>
  <c r="G1435" i="2"/>
  <c r="G1434" i="2"/>
  <c r="G1433" i="2"/>
  <c r="G1424" i="2"/>
  <c r="G1423" i="2"/>
  <c r="G1420" i="2"/>
  <c r="G1419" i="2"/>
  <c r="G1418" i="2"/>
  <c r="G1417" i="2"/>
  <c r="G1408" i="2"/>
  <c r="G1407" i="2"/>
  <c r="G1404" i="2"/>
  <c r="G1403" i="2"/>
  <c r="G1402" i="2"/>
  <c r="G1393" i="2"/>
  <c r="G1392" i="2"/>
  <c r="G1389" i="2"/>
  <c r="G1388" i="2"/>
  <c r="G1387" i="2"/>
  <c r="G1386" i="2"/>
  <c r="G1377" i="2"/>
  <c r="G1376" i="2"/>
  <c r="G1373" i="2"/>
  <c r="G1372" i="2"/>
  <c r="G1371" i="2"/>
  <c r="G1370" i="2"/>
  <c r="G1361" i="2"/>
  <c r="G1360" i="2"/>
  <c r="G1357" i="2"/>
  <c r="G1356" i="2"/>
  <c r="G1355" i="2"/>
  <c r="G1346" i="2"/>
  <c r="G1347" i="2" s="1"/>
  <c r="G1345" i="2"/>
  <c r="G1342" i="2"/>
  <c r="G1341" i="2"/>
  <c r="G1340" i="2"/>
  <c r="G1331" i="2"/>
  <c r="G1330" i="2"/>
  <c r="G1327" i="2"/>
  <c r="G1326" i="2"/>
  <c r="G1325" i="2"/>
  <c r="G1324" i="2"/>
  <c r="G1315" i="2"/>
  <c r="G1314" i="2"/>
  <c r="G1311" i="2"/>
  <c r="G1310" i="2"/>
  <c r="G1309" i="2"/>
  <c r="G1300" i="2"/>
  <c r="G1299" i="2"/>
  <c r="G1296" i="2"/>
  <c r="G1295" i="2"/>
  <c r="G1294" i="2"/>
  <c r="G1285" i="2"/>
  <c r="G1284" i="2"/>
  <c r="G1281" i="2"/>
  <c r="G1280" i="2"/>
  <c r="G1279" i="2"/>
  <c r="G1270" i="2"/>
  <c r="G1269" i="2"/>
  <c r="G1271" i="2" s="1"/>
  <c r="G1266" i="2"/>
  <c r="G1265" i="2"/>
  <c r="G1264" i="2"/>
  <c r="G1263" i="2"/>
  <c r="G1254" i="2"/>
  <c r="G1253" i="2"/>
  <c r="G1250" i="2"/>
  <c r="G1249" i="2"/>
  <c r="G1248" i="2"/>
  <c r="G1247" i="2"/>
  <c r="G1238" i="2"/>
  <c r="G1237" i="2"/>
  <c r="G1234" i="2"/>
  <c r="G1233" i="2"/>
  <c r="G1232" i="2"/>
  <c r="G1231" i="2"/>
  <c r="G1222" i="2"/>
  <c r="G1221" i="2"/>
  <c r="G1220" i="2"/>
  <c r="G1219" i="2"/>
  <c r="G1218" i="2"/>
  <c r="G1217" i="2"/>
  <c r="G1216" i="2"/>
  <c r="G1215" i="2"/>
  <c r="G1214" i="2"/>
  <c r="G1205" i="2"/>
  <c r="G1204" i="2"/>
  <c r="G1201" i="2"/>
  <c r="G1200" i="2"/>
  <c r="G1191" i="2"/>
  <c r="G1190" i="2"/>
  <c r="G1187" i="2"/>
  <c r="G1186" i="2"/>
  <c r="G1177" i="2"/>
  <c r="G1176" i="2"/>
  <c r="G1173" i="2"/>
  <c r="G1172" i="2"/>
  <c r="G1163" i="2"/>
  <c r="G1162" i="2"/>
  <c r="G1159" i="2"/>
  <c r="G1158" i="2"/>
  <c r="G1149" i="2"/>
  <c r="G1148" i="2"/>
  <c r="G1145" i="2"/>
  <c r="G1144" i="2"/>
  <c r="G1135" i="2"/>
  <c r="G1134" i="2"/>
  <c r="G1131" i="2"/>
  <c r="G1130" i="2"/>
  <c r="G1129" i="2"/>
  <c r="G1128" i="2"/>
  <c r="G1119" i="2"/>
  <c r="G1118" i="2"/>
  <c r="G1115" i="2"/>
  <c r="G1114" i="2"/>
  <c r="G1113" i="2"/>
  <c r="G1112" i="2"/>
  <c r="G1103" i="2"/>
  <c r="G1102" i="2"/>
  <c r="G1099" i="2"/>
  <c r="G1098" i="2"/>
  <c r="G1097" i="2"/>
  <c r="G1096" i="2"/>
  <c r="G1087" i="2"/>
  <c r="G1086" i="2"/>
  <c r="G1083" i="2"/>
  <c r="G1082" i="2"/>
  <c r="G1081" i="2"/>
  <c r="G1080" i="2"/>
  <c r="G1071" i="2"/>
  <c r="G1070" i="2"/>
  <c r="G1067" i="2"/>
  <c r="G1066" i="2"/>
  <c r="G1065" i="2"/>
  <c r="G1064" i="2"/>
  <c r="G1055" i="2"/>
  <c r="G1054" i="2"/>
  <c r="G1051" i="2"/>
  <c r="G1050" i="2"/>
  <c r="G1041" i="2"/>
  <c r="G1040" i="2"/>
  <c r="G1037" i="2"/>
  <c r="G1036" i="2"/>
  <c r="G1027" i="2"/>
  <c r="G1026" i="2"/>
  <c r="G1023" i="2"/>
  <c r="G1022" i="2"/>
  <c r="G1021" i="2"/>
  <c r="G1020" i="2"/>
  <c r="G1011" i="2"/>
  <c r="G1010" i="2"/>
  <c r="G1007" i="2"/>
  <c r="G1006" i="2"/>
  <c r="G1005" i="2"/>
  <c r="G1004" i="2"/>
  <c r="G995" i="2"/>
  <c r="G994" i="2"/>
  <c r="G991" i="2"/>
  <c r="G990" i="2"/>
  <c r="G989" i="2"/>
  <c r="G988" i="2"/>
  <c r="G979" i="2"/>
  <c r="G980" i="2" s="1"/>
  <c r="G981" i="2" s="1"/>
  <c r="G982" i="2" s="1"/>
  <c r="G983" i="2" s="1"/>
  <c r="G970" i="2"/>
  <c r="G969" i="2"/>
  <c r="G966" i="2"/>
  <c r="G965" i="2"/>
  <c r="G964" i="2"/>
  <c r="G955" i="2"/>
  <c r="G954" i="2"/>
  <c r="G951" i="2"/>
  <c r="G950" i="2"/>
  <c r="G941" i="2"/>
  <c r="G940" i="2"/>
  <c r="G937" i="2"/>
  <c r="G936" i="2"/>
  <c r="G927" i="2"/>
  <c r="G928" i="2" s="1"/>
  <c r="G924" i="2"/>
  <c r="G923" i="2"/>
  <c r="G920" i="2"/>
  <c r="G921" i="2" s="1"/>
  <c r="G911" i="2"/>
  <c r="G910" i="2"/>
  <c r="G907" i="2"/>
  <c r="G908" i="2" s="1"/>
  <c r="G898" i="2"/>
  <c r="G897" i="2"/>
  <c r="G894" i="2"/>
  <c r="G895" i="2" s="1"/>
  <c r="G891" i="2"/>
  <c r="G890" i="2"/>
  <c r="G881" i="2"/>
  <c r="G880" i="2"/>
  <c r="G877" i="2"/>
  <c r="G878" i="2" s="1"/>
  <c r="G874" i="2"/>
  <c r="G873" i="2"/>
  <c r="G864" i="2"/>
  <c r="G865" i="2" s="1"/>
  <c r="G866" i="2" s="1"/>
  <c r="G867" i="2" s="1"/>
  <c r="G868" i="2" s="1"/>
  <c r="G855" i="2"/>
  <c r="G856" i="2" s="1"/>
  <c r="G852" i="2"/>
  <c r="G853" i="2" s="1"/>
  <c r="G849" i="2"/>
  <c r="G850" i="2" s="1"/>
  <c r="G840" i="2"/>
  <c r="G841" i="2" s="1"/>
  <c r="G837" i="2"/>
  <c r="G838" i="2" s="1"/>
  <c r="G834" i="2"/>
  <c r="G835" i="2" s="1"/>
  <c r="G825" i="2"/>
  <c r="G824" i="2"/>
  <c r="G821" i="2"/>
  <c r="G822" i="2" s="1"/>
  <c r="G812" i="2"/>
  <c r="G811" i="2"/>
  <c r="G808" i="2"/>
  <c r="G809" i="2" s="1"/>
  <c r="G799" i="2"/>
  <c r="G798" i="2"/>
  <c r="G795" i="2"/>
  <c r="G796" i="2" s="1"/>
  <c r="G786" i="2"/>
  <c r="G785" i="2"/>
  <c r="G782" i="2"/>
  <c r="G783" i="2" s="1"/>
  <c r="G773" i="2"/>
  <c r="G772" i="2"/>
  <c r="G769" i="2"/>
  <c r="G770" i="2" s="1"/>
  <c r="G760" i="2"/>
  <c r="G759" i="2"/>
  <c r="G756" i="2"/>
  <c r="G757" i="2" s="1"/>
  <c r="G747" i="2"/>
  <c r="G746" i="2"/>
  <c r="G743" i="2"/>
  <c r="G744" i="2" s="1"/>
  <c r="G734" i="2"/>
  <c r="G733" i="2"/>
  <c r="G730" i="2"/>
  <c r="G731" i="2" s="1"/>
  <c r="G721" i="2"/>
  <c r="G722" i="2" s="1"/>
  <c r="G718" i="2"/>
  <c r="G717" i="2"/>
  <c r="G714" i="2"/>
  <c r="G715" i="2" s="1"/>
  <c r="G705" i="2"/>
  <c r="G706" i="2" s="1"/>
  <c r="G702" i="2"/>
  <c r="G701" i="2"/>
  <c r="G698" i="2"/>
  <c r="G699" i="2" s="1"/>
  <c r="G689" i="2"/>
  <c r="G688" i="2"/>
  <c r="G685" i="2"/>
  <c r="G684" i="2"/>
  <c r="G675" i="2"/>
  <c r="G674" i="2"/>
  <c r="G671" i="2"/>
  <c r="G672" i="2" s="1"/>
  <c r="G662" i="2"/>
  <c r="G661" i="2"/>
  <c r="G658" i="2"/>
  <c r="G659" i="2" s="1"/>
  <c r="G649" i="2"/>
  <c r="G648" i="2"/>
  <c r="G639" i="2"/>
  <c r="G638" i="2"/>
  <c r="G640" i="2" s="1"/>
  <c r="G641" i="2" s="1"/>
  <c r="G642" i="2" s="1"/>
  <c r="G643" i="2" s="1"/>
  <c r="G629" i="2"/>
  <c r="G628" i="2"/>
  <c r="G619" i="2"/>
  <c r="G620" i="2" s="1"/>
  <c r="G616" i="2"/>
  <c r="G617" i="2" s="1"/>
  <c r="G607" i="2"/>
  <c r="G606" i="2"/>
  <c r="G603" i="2"/>
  <c r="G602" i="2"/>
  <c r="G593" i="2"/>
  <c r="G592" i="2"/>
  <c r="G589" i="2"/>
  <c r="G588" i="2"/>
  <c r="G579" i="2"/>
  <c r="G578" i="2"/>
  <c r="G575" i="2"/>
  <c r="G574" i="2"/>
  <c r="G565" i="2"/>
  <c r="G564" i="2"/>
  <c r="G563" i="2"/>
  <c r="G562" i="2"/>
  <c r="G561" i="2"/>
  <c r="G560" i="2"/>
  <c r="G559" i="2"/>
  <c r="G550" i="2"/>
  <c r="G549" i="2"/>
  <c r="G546" i="2"/>
  <c r="G547" i="2" s="1"/>
  <c r="G537" i="2"/>
  <c r="G538" i="2" s="1"/>
  <c r="G534" i="2"/>
  <c r="G533" i="2"/>
  <c r="G530" i="2"/>
  <c r="G531" i="2" s="1"/>
  <c r="G521" i="2"/>
  <c r="G522" i="2" s="1"/>
  <c r="G518" i="2"/>
  <c r="G517" i="2"/>
  <c r="G514" i="2"/>
  <c r="G515" i="2" s="1"/>
  <c r="G505" i="2"/>
  <c r="G506" i="2" s="1"/>
  <c r="G502" i="2"/>
  <c r="G501" i="2"/>
  <c r="G498" i="2"/>
  <c r="G499" i="2" s="1"/>
  <c r="G489" i="2"/>
  <c r="G488" i="2"/>
  <c r="G485" i="2"/>
  <c r="G486" i="2" s="1"/>
  <c r="G482" i="2"/>
  <c r="G481" i="2"/>
  <c r="G472" i="2"/>
  <c r="G471" i="2"/>
  <c r="G468" i="2"/>
  <c r="G469" i="2" s="1"/>
  <c r="G465" i="2"/>
  <c r="G464" i="2"/>
  <c r="G455" i="2"/>
  <c r="G454" i="2"/>
  <c r="G451" i="2"/>
  <c r="G452" i="2" s="1"/>
  <c r="G442" i="2"/>
  <c r="G441" i="2"/>
  <c r="G438" i="2"/>
  <c r="G439" i="2" s="1"/>
  <c r="G429" i="2"/>
  <c r="G430" i="2" s="1"/>
  <c r="G426" i="2"/>
  <c r="G425" i="2"/>
  <c r="G422" i="2"/>
  <c r="G423" i="2" s="1"/>
  <c r="G413" i="2"/>
  <c r="G412" i="2"/>
  <c r="G409" i="2"/>
  <c r="G408" i="2"/>
  <c r="G407" i="2"/>
  <c r="G398" i="2"/>
  <c r="G397" i="2"/>
  <c r="G394" i="2"/>
  <c r="G393" i="2"/>
  <c r="G392" i="2"/>
  <c r="G383" i="2"/>
  <c r="G382" i="2"/>
  <c r="G381" i="2"/>
  <c r="G380" i="2"/>
  <c r="G371" i="2"/>
  <c r="G370" i="2"/>
  <c r="G367" i="2"/>
  <c r="G366" i="2"/>
  <c r="G357" i="2"/>
  <c r="G356" i="2"/>
  <c r="G353" i="2"/>
  <c r="G352" i="2"/>
  <c r="G351" i="2"/>
  <c r="G342" i="2"/>
  <c r="G341" i="2"/>
  <c r="G338" i="2"/>
  <c r="G337" i="2"/>
  <c r="G336" i="2"/>
  <c r="G327" i="2"/>
  <c r="G328" i="2" s="1"/>
  <c r="G324" i="2"/>
  <c r="G323" i="2"/>
  <c r="G314" i="2"/>
  <c r="G315" i="2" s="1"/>
  <c r="G311" i="2"/>
  <c r="G310" i="2"/>
  <c r="G301" i="2"/>
  <c r="G302" i="2" s="1"/>
  <c r="G298" i="2"/>
  <c r="G297" i="2"/>
  <c r="G288" i="2"/>
  <c r="G287" i="2"/>
  <c r="G284" i="2"/>
  <c r="G283" i="2"/>
  <c r="G274" i="2"/>
  <c r="G273" i="2"/>
  <c r="G270" i="2"/>
  <c r="G269" i="2"/>
  <c r="G260" i="2"/>
  <c r="G259" i="2"/>
  <c r="G258" i="2"/>
  <c r="G257" i="2"/>
  <c r="G254" i="2"/>
  <c r="G253" i="2"/>
  <c r="G250" i="2"/>
  <c r="G249" i="2"/>
  <c r="G240" i="2"/>
  <c r="G241" i="2" s="1"/>
  <c r="G237" i="2"/>
  <c r="G236" i="2"/>
  <c r="G233" i="2"/>
  <c r="G234" i="2" s="1"/>
  <c r="G224" i="2"/>
  <c r="G223" i="2"/>
  <c r="G220" i="2"/>
  <c r="G221" i="2" s="1"/>
  <c r="G211" i="2"/>
  <c r="G210" i="2"/>
  <c r="G209" i="2"/>
  <c r="G200" i="2"/>
  <c r="G199" i="2"/>
  <c r="G198" i="2"/>
  <c r="G189" i="2"/>
  <c r="G188" i="2"/>
  <c r="G187" i="2"/>
  <c r="G178" i="2"/>
  <c r="G177" i="2"/>
  <c r="G176" i="2"/>
  <c r="G167" i="2"/>
  <c r="G166" i="2"/>
  <c r="G168" i="2" s="1"/>
  <c r="G163" i="2"/>
  <c r="G162" i="2"/>
  <c r="G161" i="2"/>
  <c r="G152" i="2"/>
  <c r="G153" i="2" s="1"/>
  <c r="G149" i="2"/>
  <c r="G150" i="2" s="1"/>
  <c r="G146" i="2"/>
  <c r="G147" i="2" s="1"/>
  <c r="G137" i="2"/>
  <c r="G138" i="2" s="1"/>
  <c r="G134" i="2"/>
  <c r="G135" i="2" s="1"/>
  <c r="G139" i="2" s="1"/>
  <c r="G140" i="2" s="1"/>
  <c r="G141" i="2" s="1"/>
  <c r="G125" i="2"/>
  <c r="G126" i="2" s="1"/>
  <c r="G127" i="2" s="1"/>
  <c r="G128" i="2" s="1"/>
  <c r="G129" i="2" s="1"/>
  <c r="G116" i="2"/>
  <c r="G117" i="2" s="1"/>
  <c r="G113" i="2"/>
  <c r="G112" i="2"/>
  <c r="G109" i="2"/>
  <c r="G108" i="2"/>
  <c r="G107" i="2"/>
  <c r="G106" i="2"/>
  <c r="G103" i="2"/>
  <c r="G102" i="2"/>
  <c r="G93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68" i="2"/>
  <c r="G67" i="2"/>
  <c r="G64" i="2"/>
  <c r="G63" i="2"/>
  <c r="G62" i="2"/>
  <c r="G61" i="2"/>
  <c r="G60" i="2"/>
  <c r="G51" i="2"/>
  <c r="G52" i="2" s="1"/>
  <c r="G53" i="2" s="1"/>
  <c r="G54" i="2" s="1"/>
  <c r="G55" i="2" s="1"/>
  <c r="G42" i="2"/>
  <c r="G41" i="2"/>
  <c r="G43" i="2" s="1"/>
  <c r="G38" i="2"/>
  <c r="G37" i="2"/>
  <c r="G36" i="2"/>
  <c r="G27" i="2"/>
  <c r="G26" i="2"/>
  <c r="G17" i="2"/>
  <c r="G16" i="2"/>
  <c r="G15" i="2"/>
  <c r="G14" i="2"/>
  <c r="G13" i="2"/>
  <c r="I228" i="1"/>
  <c r="H228" i="1"/>
  <c r="H227" i="1"/>
  <c r="I227" i="1" s="1"/>
  <c r="H226" i="1"/>
  <c r="I226" i="1" s="1"/>
  <c r="G225" i="1"/>
  <c r="H224" i="1"/>
  <c r="I224" i="1" s="1"/>
  <c r="G223" i="1"/>
  <c r="H222" i="1"/>
  <c r="I222" i="1" s="1"/>
  <c r="H221" i="1"/>
  <c r="I221" i="1" s="1"/>
  <c r="H220" i="1"/>
  <c r="I220" i="1" s="1"/>
  <c r="H219" i="1"/>
  <c r="I219" i="1" s="1"/>
  <c r="H218" i="1"/>
  <c r="I218" i="1" s="1"/>
  <c r="G217" i="1"/>
  <c r="H216" i="1"/>
  <c r="I216" i="1" s="1"/>
  <c r="G215" i="1"/>
  <c r="H214" i="1"/>
  <c r="I214" i="1" s="1"/>
  <c r="H213" i="1"/>
  <c r="I213" i="1" s="1"/>
  <c r="H212" i="1"/>
  <c r="I212" i="1" s="1"/>
  <c r="G211" i="1"/>
  <c r="H210" i="1"/>
  <c r="I210" i="1" s="1"/>
  <c r="I209" i="1" s="1"/>
  <c r="I208" i="1" s="1"/>
  <c r="G209" i="1"/>
  <c r="G208" i="1" s="1"/>
  <c r="H207" i="1"/>
  <c r="I207" i="1" s="1"/>
  <c r="H206" i="1"/>
  <c r="I206" i="1" s="1"/>
  <c r="G205" i="1"/>
  <c r="H204" i="1"/>
  <c r="I204" i="1" s="1"/>
  <c r="H203" i="1"/>
  <c r="I203" i="1" s="1"/>
  <c r="H202" i="1"/>
  <c r="I202" i="1" s="1"/>
  <c r="G201" i="1"/>
  <c r="H200" i="1"/>
  <c r="I200" i="1" s="1"/>
  <c r="G199" i="1"/>
  <c r="H198" i="1"/>
  <c r="I198" i="1" s="1"/>
  <c r="H197" i="1"/>
  <c r="I197" i="1" s="1"/>
  <c r="G196" i="1"/>
  <c r="H195" i="1"/>
  <c r="I195" i="1" s="1"/>
  <c r="I194" i="1" s="1"/>
  <c r="I193" i="1" s="1"/>
  <c r="G194" i="1"/>
  <c r="G193" i="1" s="1"/>
  <c r="H192" i="1"/>
  <c r="I192" i="1" s="1"/>
  <c r="G191" i="1"/>
  <c r="H190" i="1"/>
  <c r="I190" i="1" s="1"/>
  <c r="H189" i="1"/>
  <c r="I189" i="1" s="1"/>
  <c r="G188" i="1"/>
  <c r="H186" i="1"/>
  <c r="I186" i="1" s="1"/>
  <c r="H185" i="1"/>
  <c r="I185" i="1" s="1"/>
  <c r="G184" i="1"/>
  <c r="H182" i="1"/>
  <c r="I182" i="1" s="1"/>
  <c r="H181" i="1"/>
  <c r="I181" i="1" s="1"/>
  <c r="H180" i="1"/>
  <c r="I180" i="1" s="1"/>
  <c r="G179" i="1"/>
  <c r="H178" i="1"/>
  <c r="I178" i="1" s="1"/>
  <c r="H177" i="1"/>
  <c r="I177" i="1" s="1"/>
  <c r="H176" i="1"/>
  <c r="I176" i="1" s="1"/>
  <c r="G175" i="1"/>
  <c r="H174" i="1"/>
  <c r="I174" i="1" s="1"/>
  <c r="I173" i="1" s="1"/>
  <c r="G173" i="1"/>
  <c r="H172" i="1"/>
  <c r="I172" i="1" s="1"/>
  <c r="H171" i="1"/>
  <c r="I171" i="1" s="1"/>
  <c r="H170" i="1"/>
  <c r="I170" i="1" s="1"/>
  <c r="G169" i="1"/>
  <c r="H168" i="1"/>
  <c r="I168" i="1" s="1"/>
  <c r="H167" i="1"/>
  <c r="I167" i="1" s="1"/>
  <c r="G166" i="1"/>
  <c r="H165" i="1"/>
  <c r="I165" i="1" s="1"/>
  <c r="G164" i="1"/>
  <c r="H163" i="1"/>
  <c r="I163" i="1" s="1"/>
  <c r="G162" i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G146" i="1"/>
  <c r="H145" i="1"/>
  <c r="I145" i="1" s="1"/>
  <c r="H144" i="1"/>
  <c r="I144" i="1" s="1"/>
  <c r="G143" i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G115" i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G100" i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G92" i="1"/>
  <c r="H91" i="1"/>
  <c r="I91" i="1" s="1"/>
  <c r="G90" i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G80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G72" i="1"/>
  <c r="H71" i="1"/>
  <c r="I71" i="1" s="1"/>
  <c r="H70" i="1"/>
  <c r="I70" i="1" s="1"/>
  <c r="H69" i="1"/>
  <c r="I69" i="1" s="1"/>
  <c r="H68" i="1"/>
  <c r="I68" i="1" s="1"/>
  <c r="G67" i="1"/>
  <c r="H66" i="1"/>
  <c r="I66" i="1" s="1"/>
  <c r="H65" i="1"/>
  <c r="I65" i="1" s="1"/>
  <c r="H64" i="1"/>
  <c r="I64" i="1" s="1"/>
  <c r="H63" i="1"/>
  <c r="I63" i="1" s="1"/>
  <c r="H62" i="1"/>
  <c r="I62" i="1" s="1"/>
  <c r="G61" i="1"/>
  <c r="H60" i="1"/>
  <c r="I60" i="1" s="1"/>
  <c r="H59" i="1"/>
  <c r="I59" i="1" s="1"/>
  <c r="H58" i="1"/>
  <c r="I58" i="1" s="1"/>
  <c r="H57" i="1"/>
  <c r="I57" i="1" s="1"/>
  <c r="H56" i="1"/>
  <c r="I56" i="1" s="1"/>
  <c r="G55" i="1"/>
  <c r="H52" i="1"/>
  <c r="I52" i="1" s="1"/>
  <c r="H51" i="1"/>
  <c r="I51" i="1" s="1"/>
  <c r="H50" i="1"/>
  <c r="I50" i="1" s="1"/>
  <c r="H49" i="1"/>
  <c r="I49" i="1" s="1"/>
  <c r="H48" i="1"/>
  <c r="I48" i="1" s="1"/>
  <c r="G47" i="1"/>
  <c r="H46" i="1"/>
  <c r="I46" i="1" s="1"/>
  <c r="H45" i="1"/>
  <c r="I45" i="1" s="1"/>
  <c r="H44" i="1"/>
  <c r="I44" i="1" s="1"/>
  <c r="H43" i="1"/>
  <c r="I43" i="1" s="1"/>
  <c r="G42" i="1"/>
  <c r="H41" i="1"/>
  <c r="I41" i="1" s="1"/>
  <c r="H40" i="1"/>
  <c r="I40" i="1" s="1"/>
  <c r="H39" i="1"/>
  <c r="I39" i="1" s="1"/>
  <c r="H38" i="1"/>
  <c r="I38" i="1" s="1"/>
  <c r="G37" i="1"/>
  <c r="H36" i="1"/>
  <c r="I36" i="1" s="1"/>
  <c r="G35" i="1"/>
  <c r="H34" i="1"/>
  <c r="I34" i="1" s="1"/>
  <c r="H33" i="1"/>
  <c r="I33" i="1" s="1"/>
  <c r="G32" i="1"/>
  <c r="G31" i="1" s="1"/>
  <c r="H30" i="1"/>
  <c r="I30" i="1" s="1"/>
  <c r="G29" i="1"/>
  <c r="H28" i="1"/>
  <c r="I28" i="1" s="1"/>
  <c r="H27" i="1"/>
  <c r="I27" i="1" s="1"/>
  <c r="G26" i="1"/>
  <c r="H24" i="1"/>
  <c r="I24" i="1" s="1"/>
  <c r="H23" i="1"/>
  <c r="I23" i="1" s="1"/>
  <c r="H22" i="1"/>
  <c r="I22" i="1" s="1"/>
  <c r="G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13" i="1"/>
  <c r="E21" i="3" l="1"/>
  <c r="K21" i="3" s="1"/>
  <c r="E23" i="3"/>
  <c r="F19" i="3"/>
  <c r="K19" i="3" s="1"/>
  <c r="F23" i="3"/>
  <c r="J55" i="3"/>
  <c r="K55" i="3" s="1"/>
  <c r="F37" i="3"/>
  <c r="G37" i="3" s="1"/>
  <c r="K37" i="3" s="1"/>
  <c r="F47" i="3"/>
  <c r="G47" i="3" s="1"/>
  <c r="G800" i="2"/>
  <c r="G1012" i="2"/>
  <c r="G1038" i="2"/>
  <c r="G1104" i="2"/>
  <c r="G1164" i="2"/>
  <c r="G1192" i="2"/>
  <c r="G1206" i="2"/>
  <c r="G1332" i="2"/>
  <c r="G1548" i="2"/>
  <c r="G1672" i="2"/>
  <c r="G2015" i="2"/>
  <c r="G2159" i="2"/>
  <c r="G2163" i="2" s="1"/>
  <c r="G2164" i="2" s="1"/>
  <c r="G2165" i="2" s="1"/>
  <c r="G2189" i="2"/>
  <c r="G2378" i="2"/>
  <c r="G2442" i="2"/>
  <c r="G2443" i="2" s="1"/>
  <c r="G2444" i="2" s="1"/>
  <c r="G2445" i="2" s="1"/>
  <c r="G690" i="2"/>
  <c r="G251" i="2"/>
  <c r="G892" i="2"/>
  <c r="G399" i="2"/>
  <c r="G503" i="2"/>
  <c r="G507" i="2" s="1"/>
  <c r="G508" i="2" s="1"/>
  <c r="G509" i="2" s="1"/>
  <c r="G519" i="2"/>
  <c r="G719" i="2"/>
  <c r="G735" i="2"/>
  <c r="G736" i="2" s="1"/>
  <c r="G737" i="2" s="1"/>
  <c r="G738" i="2" s="1"/>
  <c r="G1808" i="2"/>
  <c r="G1942" i="2"/>
  <c r="G339" i="2"/>
  <c r="G255" i="2"/>
  <c r="G275" i="2"/>
  <c r="G650" i="2"/>
  <c r="G651" i="2" s="1"/>
  <c r="G652" i="2" s="1"/>
  <c r="G653" i="2" s="1"/>
  <c r="G686" i="2"/>
  <c r="G748" i="2"/>
  <c r="G749" i="2" s="1"/>
  <c r="G750" i="2" s="1"/>
  <c r="G751" i="2" s="1"/>
  <c r="G761" i="2"/>
  <c r="G762" i="2" s="1"/>
  <c r="G763" i="2" s="1"/>
  <c r="G764" i="2" s="1"/>
  <c r="G813" i="2"/>
  <c r="G956" i="2"/>
  <c r="G996" i="2"/>
  <c r="G1120" i="2"/>
  <c r="G1316" i="2"/>
  <c r="G1394" i="2"/>
  <c r="G1584" i="2"/>
  <c r="G1650" i="2"/>
  <c r="G1668" i="2"/>
  <c r="G1673" i="2" s="1"/>
  <c r="G1674" i="2" s="1"/>
  <c r="G1675" i="2" s="1"/>
  <c r="G1693" i="2"/>
  <c r="G1799" i="2"/>
  <c r="G1800" i="2" s="1"/>
  <c r="G1801" i="2" s="1"/>
  <c r="G1957" i="2"/>
  <c r="G1961" i="2" s="1"/>
  <c r="G1962" i="2" s="1"/>
  <c r="G1963" i="2" s="1"/>
  <c r="G1028" i="2"/>
  <c r="G1202" i="2"/>
  <c r="G1635" i="2"/>
  <c r="G1710" i="2"/>
  <c r="G1711" i="2" s="1"/>
  <c r="G1712" i="2" s="1"/>
  <c r="G1713" i="2" s="1"/>
  <c r="G2284" i="2"/>
  <c r="G1052" i="2"/>
  <c r="G2028" i="2"/>
  <c r="G2029" i="2" s="1"/>
  <c r="G2030" i="2" s="1"/>
  <c r="G2031" i="2" s="1"/>
  <c r="G39" i="2"/>
  <c r="G443" i="2"/>
  <c r="G456" i="2"/>
  <c r="G457" i="2" s="1"/>
  <c r="G458" i="2" s="1"/>
  <c r="G459" i="2" s="1"/>
  <c r="G580" i="2"/>
  <c r="G594" i="2"/>
  <c r="G608" i="2"/>
  <c r="G663" i="2"/>
  <c r="G774" i="2"/>
  <c r="G775" i="2" s="1"/>
  <c r="G776" i="2" s="1"/>
  <c r="G777" i="2" s="1"/>
  <c r="G814" i="2"/>
  <c r="G815" i="2" s="1"/>
  <c r="G816" i="2" s="1"/>
  <c r="G826" i="2"/>
  <c r="G2038" i="2"/>
  <c r="G2111" i="2"/>
  <c r="G2112" i="2" s="1"/>
  <c r="G2113" i="2" s="1"/>
  <c r="G2114" i="2" s="1"/>
  <c r="G44" i="2"/>
  <c r="G45" i="2" s="1"/>
  <c r="G46" i="2" s="1"/>
  <c r="G1562" i="2"/>
  <c r="G1826" i="2"/>
  <c r="G1831" i="2" s="1"/>
  <c r="G1832" i="2" s="1"/>
  <c r="G1833" i="2" s="1"/>
  <c r="G1925" i="2"/>
  <c r="G2002" i="2"/>
  <c r="G2235" i="2"/>
  <c r="G2236" i="2" s="1"/>
  <c r="G2237" i="2" s="1"/>
  <c r="G2267" i="2"/>
  <c r="G1779" i="2"/>
  <c r="G261" i="2"/>
  <c r="G325" i="2"/>
  <c r="G466" i="2"/>
  <c r="G490" i="2"/>
  <c r="G882" i="2"/>
  <c r="G1116" i="2"/>
  <c r="G1146" i="2"/>
  <c r="G1178" i="2"/>
  <c r="G1405" i="2"/>
  <c r="G1409" i="2"/>
  <c r="G1441" i="2"/>
  <c r="G1589" i="2"/>
  <c r="G1615" i="2"/>
  <c r="G1631" i="2"/>
  <c r="G1877" i="2"/>
  <c r="G2250" i="2"/>
  <c r="G2396" i="2"/>
  <c r="G967" i="2"/>
  <c r="G299" i="2"/>
  <c r="G590" i="2"/>
  <c r="G703" i="2"/>
  <c r="G707" i="2" s="1"/>
  <c r="G708" i="2" s="1"/>
  <c r="G709" i="2" s="1"/>
  <c r="G787" i="2"/>
  <c r="G788" i="2" s="1"/>
  <c r="G789" i="2" s="1"/>
  <c r="G790" i="2" s="1"/>
  <c r="G899" i="2"/>
  <c r="G942" i="2"/>
  <c r="G1042" i="2"/>
  <c r="G1043" i="2" s="1"/>
  <c r="G1044" i="2" s="1"/>
  <c r="G1045" i="2" s="1"/>
  <c r="G1088" i="2"/>
  <c r="G1174" i="2"/>
  <c r="G1188" i="2"/>
  <c r="G1193" i="2" s="1"/>
  <c r="G1194" i="2" s="1"/>
  <c r="G1195" i="2" s="1"/>
  <c r="G1312" i="2"/>
  <c r="G1378" i="2"/>
  <c r="G1457" i="2"/>
  <c r="G1488" i="2"/>
  <c r="G1620" i="2"/>
  <c r="G1654" i="2"/>
  <c r="G1697" i="2"/>
  <c r="G1873" i="2"/>
  <c r="G1892" i="2"/>
  <c r="G1974" i="2"/>
  <c r="G1975" i="2" s="1"/>
  <c r="G1976" i="2" s="1"/>
  <c r="G1977" i="2" s="1"/>
  <c r="G1987" i="2"/>
  <c r="G1988" i="2" s="1"/>
  <c r="G1989" i="2" s="1"/>
  <c r="G1990" i="2" s="1"/>
  <c r="G2122" i="2"/>
  <c r="G2123" i="2" s="1"/>
  <c r="G2124" i="2" s="1"/>
  <c r="G2125" i="2" s="1"/>
  <c r="G2392" i="2"/>
  <c r="G2397" i="2" s="1"/>
  <c r="G2398" i="2" s="1"/>
  <c r="G2399" i="2" s="1"/>
  <c r="G2406" i="2"/>
  <c r="G621" i="2"/>
  <c r="G622" i="2" s="1"/>
  <c r="G623" i="2" s="1"/>
  <c r="G329" i="2"/>
  <c r="G330" i="2" s="1"/>
  <c r="G331" i="2" s="1"/>
  <c r="G523" i="2"/>
  <c r="G524" i="2" s="1"/>
  <c r="G525" i="2" s="1"/>
  <c r="G201" i="2"/>
  <c r="G202" i="2" s="1"/>
  <c r="G203" i="2" s="1"/>
  <c r="G204" i="2" s="1"/>
  <c r="G271" i="2"/>
  <c r="G395" i="2"/>
  <c r="G400" i="2" s="1"/>
  <c r="G401" i="2" s="1"/>
  <c r="G402" i="2" s="1"/>
  <c r="G1223" i="2"/>
  <c r="G1224" i="2" s="1"/>
  <c r="G1225" i="2" s="1"/>
  <c r="G1226" i="2" s="1"/>
  <c r="G1282" i="2"/>
  <c r="G1602" i="2"/>
  <c r="G1858" i="2"/>
  <c r="G1863" i="2" s="1"/>
  <c r="G1864" i="2" s="1"/>
  <c r="G1865" i="2" s="1"/>
  <c r="G2193" i="2"/>
  <c r="G2194" i="2" s="1"/>
  <c r="G2195" i="2" s="1"/>
  <c r="G2206" i="2"/>
  <c r="G2207" i="2" s="1"/>
  <c r="G2208" i="2" s="1"/>
  <c r="G2280" i="2"/>
  <c r="G842" i="2"/>
  <c r="G843" i="2" s="1"/>
  <c r="G844" i="2" s="1"/>
  <c r="G2379" i="2"/>
  <c r="G2380" i="2" s="1"/>
  <c r="G2381" i="2" s="1"/>
  <c r="G110" i="2"/>
  <c r="G164" i="2"/>
  <c r="G169" i="2" s="1"/>
  <c r="G170" i="2" s="1"/>
  <c r="G171" i="2" s="1"/>
  <c r="G190" i="2"/>
  <c r="G191" i="2" s="1"/>
  <c r="G192" i="2" s="1"/>
  <c r="G193" i="2" s="1"/>
  <c r="G303" i="2"/>
  <c r="G304" i="2" s="1"/>
  <c r="G305" i="2" s="1"/>
  <c r="G444" i="2"/>
  <c r="G445" i="2" s="1"/>
  <c r="G446" i="2" s="1"/>
  <c r="G1160" i="2"/>
  <c r="G1165" i="2" s="1"/>
  <c r="G1166" i="2" s="1"/>
  <c r="G1167" i="2" s="1"/>
  <c r="G1267" i="2"/>
  <c r="G1272" i="2" s="1"/>
  <c r="G1273" i="2" s="1"/>
  <c r="G1274" i="2" s="1"/>
  <c r="G1301" i="2"/>
  <c r="G1390" i="2"/>
  <c r="G18" i="2"/>
  <c r="G19" i="2" s="1"/>
  <c r="G20" i="2" s="1"/>
  <c r="G21" i="2" s="1"/>
  <c r="G94" i="2"/>
  <c r="G358" i="2"/>
  <c r="G372" i="2"/>
  <c r="G566" i="2"/>
  <c r="G567" i="2" s="1"/>
  <c r="G568" i="2" s="1"/>
  <c r="G569" i="2" s="1"/>
  <c r="G664" i="2"/>
  <c r="G665" i="2" s="1"/>
  <c r="G666" i="2" s="1"/>
  <c r="G875" i="2"/>
  <c r="G883" i="2" s="1"/>
  <c r="G884" i="2" s="1"/>
  <c r="G885" i="2" s="1"/>
  <c r="G938" i="2"/>
  <c r="G992" i="2"/>
  <c r="G1100" i="2"/>
  <c r="G1297" i="2"/>
  <c r="G1343" i="2"/>
  <c r="G1348" i="2" s="1"/>
  <c r="G1349" i="2" s="1"/>
  <c r="G1350" i="2" s="1"/>
  <c r="G1358" i="2"/>
  <c r="G1362" i="2"/>
  <c r="G1425" i="2"/>
  <c r="G1453" i="2"/>
  <c r="G1484" i="2"/>
  <c r="G1499" i="2"/>
  <c r="G1503" i="2"/>
  <c r="G1522" i="2"/>
  <c r="G1538" i="2"/>
  <c r="G1723" i="2"/>
  <c r="G1724" i="2" s="1"/>
  <c r="G1725" i="2" s="1"/>
  <c r="G1726" i="2" s="1"/>
  <c r="G1751" i="2"/>
  <c r="G1765" i="2"/>
  <c r="G1770" i="2" s="1"/>
  <c r="G1771" i="2" s="1"/>
  <c r="G1772" i="2" s="1"/>
  <c r="G1783" i="2"/>
  <c r="G1846" i="2"/>
  <c r="G2062" i="2"/>
  <c r="G2066" i="2" s="1"/>
  <c r="G2067" i="2" s="1"/>
  <c r="G2068" i="2" s="1"/>
  <c r="G2263" i="2"/>
  <c r="G2336" i="2"/>
  <c r="G2413" i="2"/>
  <c r="G595" i="2"/>
  <c r="G596" i="2" s="1"/>
  <c r="G597" i="2" s="1"/>
  <c r="G90" i="2"/>
  <c r="G414" i="2"/>
  <c r="G1421" i="2"/>
  <c r="G1755" i="2"/>
  <c r="G1908" i="2"/>
  <c r="G28" i="2"/>
  <c r="G29" i="2" s="1"/>
  <c r="G30" i="2" s="1"/>
  <c r="G31" i="2" s="1"/>
  <c r="G69" i="2"/>
  <c r="G104" i="2"/>
  <c r="G154" i="2"/>
  <c r="G155" i="2" s="1"/>
  <c r="G156" i="2" s="1"/>
  <c r="G212" i="2"/>
  <c r="G213" i="2" s="1"/>
  <c r="G214" i="2" s="1"/>
  <c r="G215" i="2" s="1"/>
  <c r="G225" i="2"/>
  <c r="G226" i="2" s="1"/>
  <c r="G227" i="2" s="1"/>
  <c r="G228" i="2" s="1"/>
  <c r="G238" i="2"/>
  <c r="G242" i="2" s="1"/>
  <c r="G243" i="2" s="1"/>
  <c r="G244" i="2" s="1"/>
  <c r="G289" i="2"/>
  <c r="G368" i="2"/>
  <c r="G384" i="2"/>
  <c r="G385" i="2" s="1"/>
  <c r="G386" i="2" s="1"/>
  <c r="G387" i="2" s="1"/>
  <c r="G427" i="2"/>
  <c r="G431" i="2" s="1"/>
  <c r="G432" i="2" s="1"/>
  <c r="G433" i="2" s="1"/>
  <c r="G483" i="2"/>
  <c r="G535" i="2"/>
  <c r="G539" i="2" s="1"/>
  <c r="G540" i="2" s="1"/>
  <c r="G541" i="2" s="1"/>
  <c r="G551" i="2"/>
  <c r="G552" i="2" s="1"/>
  <c r="G553" i="2" s="1"/>
  <c r="G554" i="2" s="1"/>
  <c r="G576" i="2"/>
  <c r="G912" i="2"/>
  <c r="G913" i="2" s="1"/>
  <c r="G914" i="2" s="1"/>
  <c r="G915" i="2" s="1"/>
  <c r="G925" i="2"/>
  <c r="G929" i="2" s="1"/>
  <c r="G930" i="2" s="1"/>
  <c r="G931" i="2" s="1"/>
  <c r="G952" i="2"/>
  <c r="G957" i="2" s="1"/>
  <c r="G958" i="2" s="1"/>
  <c r="G959" i="2" s="1"/>
  <c r="G1084" i="2"/>
  <c r="G1136" i="2"/>
  <c r="G1251" i="2"/>
  <c r="G1255" i="2"/>
  <c r="G1374" i="2"/>
  <c r="G1437" i="2"/>
  <c r="G1513" i="2"/>
  <c r="G1558" i="2"/>
  <c r="G1593" i="2"/>
  <c r="G1683" i="2"/>
  <c r="G1684" i="2" s="1"/>
  <c r="G1685" i="2" s="1"/>
  <c r="G1686" i="2" s="1"/>
  <c r="G1841" i="2"/>
  <c r="G1888" i="2"/>
  <c r="G2042" i="2"/>
  <c r="G2100" i="2"/>
  <c r="G2101" i="2" s="1"/>
  <c r="G2102" i="2" s="1"/>
  <c r="G2103" i="2" s="1"/>
  <c r="G2146" i="2"/>
  <c r="G2147" i="2" s="1"/>
  <c r="G2148" i="2" s="1"/>
  <c r="G2149" i="2" s="1"/>
  <c r="I184" i="1"/>
  <c r="I225" i="1"/>
  <c r="G79" i="1"/>
  <c r="G161" i="1"/>
  <c r="G187" i="1"/>
  <c r="G183" i="1" s="1"/>
  <c r="I201" i="1"/>
  <c r="I169" i="1"/>
  <c r="G25" i="1"/>
  <c r="I72" i="1"/>
  <c r="I26" i="1"/>
  <c r="I32" i="1"/>
  <c r="I55" i="1"/>
  <c r="I223" i="1"/>
  <c r="I42" i="1"/>
  <c r="I67" i="1"/>
  <c r="I80" i="1"/>
  <c r="I92" i="1"/>
  <c r="I90" i="1"/>
  <c r="I143" i="1"/>
  <c r="I164" i="1"/>
  <c r="I191" i="1"/>
  <c r="I215" i="1"/>
  <c r="I100" i="1"/>
  <c r="I166" i="1"/>
  <c r="I217" i="1"/>
  <c r="I47" i="1"/>
  <c r="I61" i="1"/>
  <c r="I115" i="1"/>
  <c r="I162" i="1"/>
  <c r="I175" i="1"/>
  <c r="I188" i="1"/>
  <c r="I196" i="1"/>
  <c r="I205" i="1"/>
  <c r="I35" i="1"/>
  <c r="I199" i="1"/>
  <c r="I179" i="1"/>
  <c r="G857" i="2"/>
  <c r="G858" i="2" s="1"/>
  <c r="G859" i="2" s="1"/>
  <c r="I21" i="1"/>
  <c r="I29" i="1"/>
  <c r="I37" i="1"/>
  <c r="G410" i="2"/>
  <c r="G415" i="2" s="1"/>
  <c r="G416" i="2" s="1"/>
  <c r="G417" i="2" s="1"/>
  <c r="G801" i="2"/>
  <c r="G802" i="2" s="1"/>
  <c r="G803" i="2" s="1"/>
  <c r="I13" i="1"/>
  <c r="G54" i="1"/>
  <c r="G65" i="2"/>
  <c r="G70" i="2" s="1"/>
  <c r="G71" i="2" s="1"/>
  <c r="G72" i="2" s="1"/>
  <c r="I146" i="1"/>
  <c r="I211" i="1"/>
  <c r="G723" i="2"/>
  <c r="G724" i="2" s="1"/>
  <c r="G725" i="2" s="1"/>
  <c r="G1068" i="2"/>
  <c r="G1072" i="2"/>
  <c r="G114" i="2"/>
  <c r="G179" i="2"/>
  <c r="G180" i="2" s="1"/>
  <c r="G181" i="2" s="1"/>
  <c r="G182" i="2" s="1"/>
  <c r="G285" i="2"/>
  <c r="G354" i="2"/>
  <c r="G827" i="2"/>
  <c r="G828" i="2" s="1"/>
  <c r="G829" i="2" s="1"/>
  <c r="G1024" i="2"/>
  <c r="G1235" i="2"/>
  <c r="G1008" i="2"/>
  <c r="G1013" i="2" s="1"/>
  <c r="G1014" i="2" s="1"/>
  <c r="G1015" i="2" s="1"/>
  <c r="G1574" i="2"/>
  <c r="G2298" i="2"/>
  <c r="E35" i="3"/>
  <c r="F35" i="3"/>
  <c r="G45" i="3"/>
  <c r="K45" i="3" s="1"/>
  <c r="D56" i="3"/>
  <c r="D57" i="3" s="1"/>
  <c r="G312" i="2"/>
  <c r="G316" i="2" s="1"/>
  <c r="G317" i="2" s="1"/>
  <c r="G318" i="2" s="1"/>
  <c r="G343" i="2"/>
  <c r="G473" i="2"/>
  <c r="G604" i="2"/>
  <c r="G609" i="2" s="1"/>
  <c r="G610" i="2" s="1"/>
  <c r="G611" i="2" s="1"/>
  <c r="G630" i="2"/>
  <c r="G631" i="2" s="1"/>
  <c r="G632" i="2" s="1"/>
  <c r="G633" i="2" s="1"/>
  <c r="G676" i="2"/>
  <c r="G677" i="2" s="1"/>
  <c r="G678" i="2" s="1"/>
  <c r="G679" i="2" s="1"/>
  <c r="G971" i="2"/>
  <c r="G1056" i="2"/>
  <c r="G1057" i="2" s="1"/>
  <c r="G1058" i="2" s="1"/>
  <c r="G1059" i="2" s="1"/>
  <c r="G1132" i="2"/>
  <c r="G1150" i="2"/>
  <c r="G1328" i="2"/>
  <c r="G1333" i="2" s="1"/>
  <c r="G1334" i="2" s="1"/>
  <c r="G1335" i="2" s="1"/>
  <c r="G1469" i="2"/>
  <c r="G1474" i="2" s="1"/>
  <c r="G1475" i="2" s="1"/>
  <c r="G1476" i="2" s="1"/>
  <c r="G1921" i="2"/>
  <c r="G2016" i="2"/>
  <c r="G2017" i="2" s="1"/>
  <c r="G2018" i="2" s="1"/>
  <c r="K13" i="3"/>
  <c r="I56" i="3"/>
  <c r="F25" i="3"/>
  <c r="E25" i="3"/>
  <c r="J39" i="3"/>
  <c r="K39" i="3" s="1"/>
  <c r="H43" i="3"/>
  <c r="J43" i="3" s="1"/>
  <c r="G1239" i="2"/>
  <c r="G1286" i="2"/>
  <c r="G1526" i="2"/>
  <c r="G1904" i="2"/>
  <c r="G1938" i="2"/>
  <c r="G1943" i="2" s="1"/>
  <c r="G1944" i="2" s="1"/>
  <c r="G1945" i="2" s="1"/>
  <c r="G2315" i="2"/>
  <c r="G2319" i="2" s="1"/>
  <c r="G2320" i="2" s="1"/>
  <c r="G2321" i="2" s="1"/>
  <c r="G2341" i="2"/>
  <c r="F27" i="3"/>
  <c r="G35" i="3"/>
  <c r="G1812" i="2"/>
  <c r="G1998" i="2"/>
  <c r="G2075" i="2"/>
  <c r="G2079" i="2" s="1"/>
  <c r="G2080" i="2" s="1"/>
  <c r="G2081" i="2" s="1"/>
  <c r="G2215" i="2"/>
  <c r="G2219" i="2" s="1"/>
  <c r="G2220" i="2" s="1"/>
  <c r="G2221" i="2" s="1"/>
  <c r="G2457" i="2"/>
  <c r="E17" i="3"/>
  <c r="K17" i="3" s="1"/>
  <c r="F33" i="3"/>
  <c r="E33" i="3"/>
  <c r="F41" i="3"/>
  <c r="H41" i="3"/>
  <c r="F51" i="3"/>
  <c r="G2089" i="2"/>
  <c r="G2090" i="2" s="1"/>
  <c r="G2091" i="2" s="1"/>
  <c r="G2092" i="2" s="1"/>
  <c r="G2133" i="2"/>
  <c r="G2134" i="2" s="1"/>
  <c r="G2135" i="2" s="1"/>
  <c r="G2136" i="2" s="1"/>
  <c r="G2176" i="2"/>
  <c r="G2177" i="2" s="1"/>
  <c r="G2178" i="2" s="1"/>
  <c r="G2179" i="2" s="1"/>
  <c r="G2246" i="2"/>
  <c r="G2302" i="2"/>
  <c r="G2346" i="2"/>
  <c r="G2420" i="2"/>
  <c r="G2453" i="2"/>
  <c r="K15" i="3"/>
  <c r="H31" i="3"/>
  <c r="K31" i="3" s="1"/>
  <c r="J49" i="3"/>
  <c r="K49" i="3" s="1"/>
  <c r="G51" i="3"/>
  <c r="G29" i="3"/>
  <c r="J29" i="3" s="1"/>
  <c r="G53" i="3"/>
  <c r="H53" i="3" s="1"/>
  <c r="K53" i="3" s="1"/>
  <c r="G25" i="3" l="1"/>
  <c r="G56" i="3" s="1"/>
  <c r="H23" i="3"/>
  <c r="K23" i="3" s="1"/>
  <c r="K47" i="3"/>
  <c r="G1105" i="2"/>
  <c r="G1106" i="2" s="1"/>
  <c r="G1107" i="2" s="1"/>
  <c r="G262" i="2"/>
  <c r="G263" i="2" s="1"/>
  <c r="G264" i="2" s="1"/>
  <c r="G1813" i="2"/>
  <c r="G1814" i="2" s="1"/>
  <c r="G1815" i="2" s="1"/>
  <c r="G1179" i="2"/>
  <c r="G1180" i="2" s="1"/>
  <c r="G1181" i="2" s="1"/>
  <c r="G1207" i="2"/>
  <c r="G1208" i="2" s="1"/>
  <c r="G1209" i="2" s="1"/>
  <c r="G691" i="2"/>
  <c r="G692" i="2" s="1"/>
  <c r="G693" i="2" s="1"/>
  <c r="G900" i="2"/>
  <c r="G901" i="2" s="1"/>
  <c r="G902" i="2" s="1"/>
  <c r="G1379" i="2"/>
  <c r="G1380" i="2" s="1"/>
  <c r="G1381" i="2" s="1"/>
  <c r="G474" i="2"/>
  <c r="G475" i="2" s="1"/>
  <c r="G476" i="2" s="1"/>
  <c r="G1442" i="2"/>
  <c r="G1443" i="2" s="1"/>
  <c r="G1444" i="2" s="1"/>
  <c r="G997" i="2"/>
  <c r="G998" i="2" s="1"/>
  <c r="G999" i="2" s="1"/>
  <c r="G1636" i="2"/>
  <c r="G1637" i="2" s="1"/>
  <c r="G1638" i="2" s="1"/>
  <c r="G344" i="2"/>
  <c r="G345" i="2" s="1"/>
  <c r="G346" i="2" s="1"/>
  <c r="G2043" i="2"/>
  <c r="G2044" i="2" s="1"/>
  <c r="G2045" i="2" s="1"/>
  <c r="G581" i="2"/>
  <c r="G582" i="2" s="1"/>
  <c r="G583" i="2" s="1"/>
  <c r="G1575" i="2"/>
  <c r="G1576" i="2" s="1"/>
  <c r="G1577" i="2" s="1"/>
  <c r="G1302" i="2"/>
  <c r="G1303" i="2" s="1"/>
  <c r="G1304" i="2" s="1"/>
  <c r="G1395" i="2"/>
  <c r="G1396" i="2" s="1"/>
  <c r="G1397" i="2" s="1"/>
  <c r="G1698" i="2"/>
  <c r="G1699" i="2" s="1"/>
  <c r="G1700" i="2" s="1"/>
  <c r="G1655" i="2"/>
  <c r="G1656" i="2" s="1"/>
  <c r="G1657" i="2" s="1"/>
  <c r="G2251" i="2"/>
  <c r="G2252" i="2" s="1"/>
  <c r="G2253" i="2" s="1"/>
  <c r="G2003" i="2"/>
  <c r="G2004" i="2" s="1"/>
  <c r="G2005" i="2" s="1"/>
  <c r="G1909" i="2"/>
  <c r="G1910" i="2" s="1"/>
  <c r="G1911" i="2" s="1"/>
  <c r="G1926" i="2"/>
  <c r="G1927" i="2" s="1"/>
  <c r="G1928" i="2" s="1"/>
  <c r="G1151" i="2"/>
  <c r="G1152" i="2" s="1"/>
  <c r="G1153" i="2" s="1"/>
  <c r="G359" i="2"/>
  <c r="G360" i="2" s="1"/>
  <c r="G361" i="2" s="1"/>
  <c r="G1603" i="2"/>
  <c r="G1604" i="2" s="1"/>
  <c r="G1605" i="2" s="1"/>
  <c r="G1089" i="2"/>
  <c r="G1090" i="2" s="1"/>
  <c r="G1091" i="2" s="1"/>
  <c r="G1784" i="2"/>
  <c r="G1785" i="2" s="1"/>
  <c r="G1786" i="2" s="1"/>
  <c r="G1893" i="2"/>
  <c r="G1894" i="2" s="1"/>
  <c r="G1895" i="2" s="1"/>
  <c r="G1317" i="2"/>
  <c r="G1318" i="2" s="1"/>
  <c r="G1319" i="2" s="1"/>
  <c r="G1121" i="2"/>
  <c r="G1122" i="2" s="1"/>
  <c r="G1123" i="2" s="1"/>
  <c r="G2268" i="2"/>
  <c r="G2269" i="2" s="1"/>
  <c r="G2270" i="2" s="1"/>
  <c r="G491" i="2"/>
  <c r="G492" i="2" s="1"/>
  <c r="G493" i="2" s="1"/>
  <c r="G1029" i="2"/>
  <c r="G1030" i="2" s="1"/>
  <c r="G1031" i="2" s="1"/>
  <c r="G1458" i="2"/>
  <c r="G1459" i="2" s="1"/>
  <c r="G1460" i="2" s="1"/>
  <c r="G2285" i="2"/>
  <c r="G2286" i="2" s="1"/>
  <c r="G2287" i="2" s="1"/>
  <c r="G276" i="2"/>
  <c r="G277" i="2" s="1"/>
  <c r="G278" i="2" s="1"/>
  <c r="G1878" i="2"/>
  <c r="G1879" i="2" s="1"/>
  <c r="G1880" i="2" s="1"/>
  <c r="G2347" i="2"/>
  <c r="G2348" i="2" s="1"/>
  <c r="G2349" i="2" s="1"/>
  <c r="G95" i="2"/>
  <c r="G96" i="2" s="1"/>
  <c r="G97" i="2" s="1"/>
  <c r="G1426" i="2"/>
  <c r="G1427" i="2" s="1"/>
  <c r="G1428" i="2" s="1"/>
  <c r="G1489" i="2"/>
  <c r="G1490" i="2" s="1"/>
  <c r="G1491" i="2" s="1"/>
  <c r="G1363" i="2"/>
  <c r="G1364" i="2" s="1"/>
  <c r="G1365" i="2" s="1"/>
  <c r="G2458" i="2"/>
  <c r="G2459" i="2" s="1"/>
  <c r="G2460" i="2" s="1"/>
  <c r="G1137" i="2"/>
  <c r="G1138" i="2" s="1"/>
  <c r="G1139" i="2" s="1"/>
  <c r="G1504" i="2"/>
  <c r="G1505" i="2" s="1"/>
  <c r="G1506" i="2" s="1"/>
  <c r="G118" i="2"/>
  <c r="G119" i="2" s="1"/>
  <c r="G120" i="2" s="1"/>
  <c r="G1621" i="2"/>
  <c r="G1622" i="2" s="1"/>
  <c r="G1623" i="2" s="1"/>
  <c r="G1410" i="2"/>
  <c r="G1411" i="2" s="1"/>
  <c r="G1412" i="2" s="1"/>
  <c r="G2421" i="2"/>
  <c r="G2422" i="2" s="1"/>
  <c r="G2423" i="2" s="1"/>
  <c r="G972" i="2"/>
  <c r="G973" i="2" s="1"/>
  <c r="G974" i="2" s="1"/>
  <c r="G290" i="2"/>
  <c r="G291" i="2" s="1"/>
  <c r="G292" i="2" s="1"/>
  <c r="G1847" i="2"/>
  <c r="G1848" i="2" s="1"/>
  <c r="G1849" i="2" s="1"/>
  <c r="G1539" i="2"/>
  <c r="G1540" i="2" s="1"/>
  <c r="G1541" i="2" s="1"/>
  <c r="G1256" i="2"/>
  <c r="G1257" i="2" s="1"/>
  <c r="G1258" i="2" s="1"/>
  <c r="G373" i="2"/>
  <c r="G374" i="2" s="1"/>
  <c r="G375" i="2" s="1"/>
  <c r="G943" i="2"/>
  <c r="G944" i="2" s="1"/>
  <c r="G945" i="2" s="1"/>
  <c r="G1756" i="2"/>
  <c r="G1757" i="2" s="1"/>
  <c r="G1758" i="2" s="1"/>
  <c r="G1287" i="2"/>
  <c r="G1288" i="2" s="1"/>
  <c r="G1289" i="2" s="1"/>
  <c r="G53" i="1"/>
  <c r="J229" i="1" s="1"/>
  <c r="J51" i="3"/>
  <c r="K51" i="3" s="1"/>
  <c r="I79" i="1"/>
  <c r="I54" i="1"/>
  <c r="H33" i="3"/>
  <c r="K33" i="3" s="1"/>
  <c r="H27" i="3"/>
  <c r="G1240" i="2"/>
  <c r="G1241" i="2" s="1"/>
  <c r="G1242" i="2" s="1"/>
  <c r="I161" i="1"/>
  <c r="I31" i="1"/>
  <c r="G1073" i="2"/>
  <c r="G1074" i="2" s="1"/>
  <c r="G1075" i="2" s="1"/>
  <c r="I187" i="1"/>
  <c r="F56" i="3"/>
  <c r="J41" i="3"/>
  <c r="K29" i="3"/>
  <c r="K43" i="3"/>
  <c r="E56" i="3"/>
  <c r="E57" i="3" s="1"/>
  <c r="H35" i="3"/>
  <c r="K35" i="3" s="1"/>
  <c r="G2303" i="2"/>
  <c r="G2304" i="2" s="1"/>
  <c r="G2305" i="2" s="1"/>
  <c r="I25" i="1"/>
  <c r="K25" i="3" l="1"/>
  <c r="J56" i="3"/>
  <c r="H56" i="3"/>
  <c r="I53" i="1"/>
  <c r="F57" i="3"/>
  <c r="G57" i="3" s="1"/>
  <c r="I183" i="1"/>
  <c r="K41" i="3"/>
  <c r="K27" i="3"/>
  <c r="H57" i="3" l="1"/>
  <c r="I57" i="3" s="1"/>
  <c r="J57" i="3" s="1"/>
  <c r="K56" i="3" s="1"/>
  <c r="J231" i="1"/>
  <c r="J230" i="1" l="1"/>
  <c r="J210" i="1"/>
  <c r="J207" i="1"/>
  <c r="J186" i="1"/>
  <c r="J218" i="1"/>
  <c r="J170" i="1"/>
  <c r="J167" i="1"/>
  <c r="J226" i="1"/>
  <c r="J194" i="1"/>
  <c r="J178" i="1"/>
  <c r="J154" i="1"/>
  <c r="J151" i="1"/>
  <c r="J50" i="1"/>
  <c r="J23" i="1"/>
  <c r="J18" i="1"/>
  <c r="J171" i="1"/>
  <c r="J214" i="1"/>
  <c r="J159" i="1"/>
  <c r="J147" i="1"/>
  <c r="J209" i="1"/>
  <c r="J202" i="1"/>
  <c r="J129" i="1"/>
  <c r="J97" i="1"/>
  <c r="J39" i="1"/>
  <c r="J34" i="1"/>
  <c r="J219" i="1"/>
  <c r="J190" i="1"/>
  <c r="J185" i="1"/>
  <c r="J15" i="1"/>
  <c r="J65" i="1"/>
  <c r="J145" i="1"/>
  <c r="J26" i="1"/>
  <c r="J40" i="1"/>
  <c r="J58" i="1"/>
  <c r="J124" i="1"/>
  <c r="J149" i="1"/>
  <c r="J38" i="1"/>
  <c r="J68" i="1"/>
  <c r="J86" i="1"/>
  <c r="J139" i="1"/>
  <c r="J49" i="1"/>
  <c r="J72" i="1"/>
  <c r="J88" i="1"/>
  <c r="J103" i="1"/>
  <c r="J123" i="1"/>
  <c r="J141" i="1"/>
  <c r="J182" i="1"/>
  <c r="J216" i="1"/>
  <c r="J118" i="1"/>
  <c r="J168" i="1"/>
  <c r="J48" i="1"/>
  <c r="J77" i="1"/>
  <c r="J110" i="1"/>
  <c r="J125" i="1"/>
  <c r="J155" i="1"/>
  <c r="J173" i="1"/>
  <c r="J189" i="1"/>
  <c r="J227" i="1"/>
  <c r="J63" i="1"/>
  <c r="J84" i="1"/>
  <c r="J108" i="1"/>
  <c r="J122" i="1"/>
  <c r="J150" i="1"/>
  <c r="J156" i="1"/>
  <c r="J148" i="1"/>
  <c r="J105" i="1"/>
  <c r="J121" i="1"/>
  <c r="J44" i="1"/>
  <c r="J30" i="1"/>
  <c r="J45" i="1"/>
  <c r="J70" i="1"/>
  <c r="J127" i="1"/>
  <c r="J17" i="1"/>
  <c r="J51" i="1"/>
  <c r="J75" i="1"/>
  <c r="J109" i="1"/>
  <c r="J126" i="1"/>
  <c r="J144" i="1"/>
  <c r="J169" i="1"/>
  <c r="J192" i="1"/>
  <c r="J101" i="1"/>
  <c r="J133" i="1"/>
  <c r="J83" i="1"/>
  <c r="J116" i="1"/>
  <c r="J128" i="1"/>
  <c r="J160" i="1"/>
  <c r="J176" i="1"/>
  <c r="J41" i="1"/>
  <c r="J69" i="1"/>
  <c r="J87" i="1"/>
  <c r="J111" i="1"/>
  <c r="J131" i="1"/>
  <c r="J153" i="1"/>
  <c r="J204" i="1"/>
  <c r="J180" i="1"/>
  <c r="J208" i="1"/>
  <c r="J172" i="1"/>
  <c r="J195" i="1"/>
  <c r="J56" i="1"/>
  <c r="J73" i="1"/>
  <c r="J136" i="1"/>
  <c r="J203" i="1"/>
  <c r="J52" i="1"/>
  <c r="J71" i="1"/>
  <c r="J93" i="1"/>
  <c r="J19" i="1"/>
  <c r="J64" i="1"/>
  <c r="J78" i="1"/>
  <c r="J91" i="1"/>
  <c r="J112" i="1"/>
  <c r="J132" i="1"/>
  <c r="J174" i="1"/>
  <c r="J82" i="1"/>
  <c r="J104" i="1"/>
  <c r="J152" i="1"/>
  <c r="J201" i="1"/>
  <c r="J16" i="1"/>
  <c r="J62" i="1"/>
  <c r="J96" i="1"/>
  <c r="J130" i="1"/>
  <c r="J193" i="1"/>
  <c r="J206" i="1"/>
  <c r="J14" i="1"/>
  <c r="J46" i="1"/>
  <c r="J74" i="1"/>
  <c r="J99" i="1"/>
  <c r="J117" i="1"/>
  <c r="J134" i="1"/>
  <c r="J158" i="1"/>
  <c r="J222" i="1"/>
  <c r="J228" i="1"/>
  <c r="J43" i="1"/>
  <c r="J212" i="1"/>
  <c r="J89" i="1"/>
  <c r="J113" i="1"/>
  <c r="J22" i="1"/>
  <c r="J33" i="1"/>
  <c r="J76" i="1"/>
  <c r="J138" i="1"/>
  <c r="J224" i="1"/>
  <c r="J28" i="1"/>
  <c r="J59" i="1"/>
  <c r="J98" i="1"/>
  <c r="J24" i="1"/>
  <c r="J66" i="1"/>
  <c r="J85" i="1"/>
  <c r="J94" i="1"/>
  <c r="J114" i="1"/>
  <c r="J135" i="1"/>
  <c r="J165" i="1"/>
  <c r="J177" i="1"/>
  <c r="J198" i="1"/>
  <c r="J95" i="1"/>
  <c r="J106" i="1"/>
  <c r="J157" i="1"/>
  <c r="J221" i="1"/>
  <c r="J20" i="1"/>
  <c r="J107" i="1"/>
  <c r="J119" i="1"/>
  <c r="J142" i="1"/>
  <c r="J163" i="1"/>
  <c r="J181" i="1"/>
  <c r="J197" i="1"/>
  <c r="J213" i="1"/>
  <c r="J36" i="1"/>
  <c r="J60" i="1"/>
  <c r="J81" i="1"/>
  <c r="J102" i="1"/>
  <c r="J120" i="1"/>
  <c r="J140" i="1"/>
  <c r="J200" i="1"/>
  <c r="J225" i="1"/>
  <c r="J184" i="1"/>
  <c r="J27" i="1"/>
  <c r="J220" i="1"/>
  <c r="J137" i="1"/>
  <c r="J57" i="1"/>
  <c r="J80" i="1"/>
  <c r="J179" i="1"/>
  <c r="J115" i="1"/>
  <c r="J205" i="1"/>
  <c r="J166" i="1"/>
  <c r="J67" i="1"/>
  <c r="J199" i="1"/>
  <c r="J100" i="1"/>
  <c r="J175" i="1"/>
  <c r="J191" i="1"/>
  <c r="J188" i="1"/>
  <c r="J215" i="1"/>
  <c r="J42" i="1"/>
  <c r="J35" i="1"/>
  <c r="J164" i="1"/>
  <c r="J211" i="1"/>
  <c r="J55" i="1"/>
  <c r="J13" i="1"/>
  <c r="J162" i="1"/>
  <c r="J143" i="1"/>
  <c r="J90" i="1"/>
  <c r="J146" i="1"/>
  <c r="J196" i="1"/>
  <c r="J223" i="1"/>
  <c r="J61" i="1"/>
  <c r="J21" i="1"/>
  <c r="J32" i="1"/>
  <c r="J37" i="1"/>
  <c r="J47" i="1"/>
  <c r="J92" i="1"/>
  <c r="J29" i="1"/>
  <c r="J217" i="1"/>
  <c r="J54" i="1"/>
  <c r="J31" i="1"/>
  <c r="J25" i="1"/>
  <c r="J161" i="1"/>
  <c r="J187" i="1"/>
  <c r="J79" i="1"/>
  <c r="J53" i="1"/>
  <c r="J183" i="1"/>
</calcChain>
</file>

<file path=xl/sharedStrings.xml><?xml version="1.0" encoding="utf-8"?>
<sst xmlns="http://schemas.openxmlformats.org/spreadsheetml/2006/main" count="7490" uniqueCount="1596">
  <si>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</si>
  <si>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</si>
  <si>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</si>
  <si>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</si>
  <si>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</si>
  <si>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</si>
  <si>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</si>
  <si>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</si>
  <si>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</si>
  <si>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</si>
  <si>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</si>
  <si>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</si>
  <si>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</si>
  <si>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</si>
  <si>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</si>
  <si>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</si>
  <si>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</si>
  <si>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</si>
  <si>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</si>
  <si>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</si>
  <si>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</si>
  <si>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</si>
  <si>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</si>
  <si>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</si>
  <si>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</si>
  <si>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</si>
  <si>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</si>
  <si>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</si>
  <si>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</si>
  <si>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</si>
  <si>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</si>
  <si>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</si>
  <si>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</si>
  <si>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</si>
  <si>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</si>
  <si>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</si>
  <si>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</si>
  <si>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</si>
  <si>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</si>
  <si>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</si>
  <si>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</si>
  <si>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</si>
  <si>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</si>
  <si>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</si>
  <si>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</si>
  <si>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</si>
  <si>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</si>
  <si>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</si>
  <si>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</si>
  <si>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</si>
  <si>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</si>
  <si>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</si>
  <si>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</si>
  <si>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</si>
  <si>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</si>
  <si>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</si>
  <si>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</si>
  <si>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</si>
  <si>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</si>
  <si>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</si>
  <si>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</si>
  <si>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</si>
  <si>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</si>
  <si>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</si>
  <si>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</si>
  <si>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</si>
  <si>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</si>
  <si>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</si>
  <si>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</si>
  <si>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</si>
  <si>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</si>
  <si>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</si>
  <si>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</si>
  <si>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</si>
  <si>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</si>
  <si>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</si>
  <si>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</si>
  <si>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</si>
  <si>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</si>
  <si>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</si>
  <si>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</si>
  <si>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</si>
  <si>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</si>
  <si>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</si>
  <si>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</si>
  <si>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</si>
  <si>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</si>
  <si>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</si>
  <si>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</si>
  <si>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</si>
  <si>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</si>
  <si>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</si>
  <si>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</si>
  <si>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</si>
  <si>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</si>
  <si>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</si>
  <si>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</si>
  <si>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</si>
  <si>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</si>
  <si>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</si>
  <si>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</si>
  <si>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</si>
  <si>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</si>
  <si>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</si>
  <si>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</si>
  <si>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</si>
  <si>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</si>
  <si>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</si>
  <si>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</si>
  <si>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</si>
  <si>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</si>
  <si>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</si>
  <si>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</si>
  <si>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</si>
  <si>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</si>
  <si>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</si>
  <si>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</si>
  <si>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</si>
  <si>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</si>
  <si>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</si>
  <si>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</si>
  <si>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</si>
  <si>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</si>
  <si>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</si>
  <si>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</si>
  <si>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</si>
  <si>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</si>
  <si>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</si>
  <si>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</si>
  <si>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</si>
  <si>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</si>
  <si>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</si>
  <si>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</si>
  <si>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</si>
  <si>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</si>
  <si>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</si>
  <si>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</si>
  <si>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</si>
  <si>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</si>
  <si>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</si>
  <si>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</si>
  <si>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</si>
  <si>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</si>
  <si>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</si>
  <si>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</si>
  <si>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</si>
  <si>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</si>
  <si>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</si>
  <si>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</si>
  <si>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</si>
  <si>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</si>
  <si>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</si>
  <si>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</si>
  <si>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</si>
  <si>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</si>
  <si>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</si>
  <si>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</si>
  <si>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</si>
  <si>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</si>
  <si>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</si>
  <si>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</si>
  <si>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</si>
  <si>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</si>
  <si>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</si>
  <si>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</si>
  <si>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</si>
  <si>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</si>
  <si>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</si>
  <si>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</si>
  <si>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</si>
  <si>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</si>
  <si>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</si>
  <si>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</si>
  <si>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</si>
  <si>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</si>
  <si>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</si>
  <si>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</si>
  <si>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</si>
  <si>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</si>
  <si>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</si>
  <si>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</si>
  <si>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</si>
  <si>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</si>
  <si>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</si>
  <si>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</si>
  <si>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</si>
  <si>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</si>
  <si>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</si>
  <si>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</si>
  <si>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</si>
  <si>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</si>
  <si>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</si>
  <si>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</si>
  <si>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</si>
  <si>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</si>
  <si>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</si>
  <si>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</si>
  <si>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</si>
  <si>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</si>
  <si>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</si>
  <si>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</si>
  <si>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</si>
  <si>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</si>
  <si>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</si>
  <si>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</si>
  <si>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</si>
  <si>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</si>
  <si>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</si>
  <si>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</si>
  <si>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</si>
  <si>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</si>
  <si>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</si>
  <si>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</si>
  <si>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</si>
  <si>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</si>
  <si>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</si>
  <si>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</si>
  <si>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</si>
  <si>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</si>
  <si>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</si>
  <si>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</si>
  <si>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</si>
  <si>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</si>
  <si>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</si>
  <si>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</si>
  <si>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</si>
  <si>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</si>
  <si>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</si>
  <si>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</si>
  <si>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</si>
  <si>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</si>
  <si>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</si>
  <si>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</si>
  <si>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</si>
  <si>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</si>
  <si>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</si>
  <si>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</si>
  <si>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</si>
  <si>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</si>
  <si>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</si>
  <si>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</si>
  <si>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</si>
  <si>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</si>
  <si>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</si>
  <si>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</si>
  <si>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</si>
  <si>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</si>
  <si>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</si>
  <si>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</si>
  <si>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</si>
  <si>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</si>
  <si>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</si>
  <si>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</si>
  <si>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</si>
  <si>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</si>
  <si>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</si>
  <si>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</si>
  <si>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</si>
  <si>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</si>
  <si>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</si>
  <si>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</si>
  <si>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</si>
  <si>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</si>
  <si>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</si>
  <si>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</si>
  <si>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</si>
  <si>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</si>
  <si>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</si>
  <si>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</si>
  <si>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</si>
  <si>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</si>
  <si>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</si>
  <si>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</si>
  <si>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</si>
  <si>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</si>
  <si>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</si>
  <si>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</si>
  <si>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</si>
  <si>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</si>
  <si>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</si>
  <si>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</si>
  <si>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</si>
  <si>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</si>
  <si>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</si>
  <si>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</si>
  <si>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</si>
  <si>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</si>
  <si>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</si>
  <si>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</si>
  <si>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</si>
  <si>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</si>
  <si>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</si>
  <si>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</si>
  <si>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</si>
  <si>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</si>
  <si>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</si>
  <si>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</si>
  <si>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</si>
  <si>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</si>
  <si>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</si>
  <si>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</si>
  <si>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</si>
  <si>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</si>
  <si>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</si>
  <si>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</si>
  <si>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</si>
  <si>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</si>
  <si>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</si>
  <si>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</si>
  <si>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</si>
  <si>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</si>
  <si>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</si>
  <si>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</si>
  <si>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</si>
  <si>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</si>
  <si>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</si>
  <si>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</si>
  <si>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</si>
  <si>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</si>
  <si>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</si>
  <si>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</si>
  <si>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</si>
  <si>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</si>
  <si>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</si>
  <si>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</si>
  <si>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</si>
  <si>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</si>
  <si>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</si>
  <si>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</si>
  <si>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</si>
  <si>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</si>
  <si>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</si>
  <si>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</si>
  <si>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</si>
  <si>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</si>
  <si>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</si>
  <si>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</si>
  <si>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</si>
  <si>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</si>
  <si>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</si>
  <si>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</si>
  <si>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</si>
  <si>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</si>
  <si>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</si>
  <si>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</si>
  <si>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</si>
  <si>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</si>
  <si>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</si>
  <si>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</si>
  <si>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</si>
  <si>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</si>
  <si>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</si>
  <si>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</si>
  <si>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</si>
  <si>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</si>
  <si>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</si>
  <si>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</si>
  <si>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</si>
  <si>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</si>
  <si>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</si>
  <si>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</si>
  <si>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</si>
  <si>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</si>
  <si>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</si>
  <si>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</si>
  <si>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</si>
  <si>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</si>
  <si>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</si>
  <si>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</si>
  <si>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</si>
  <si>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</si>
  <si>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</si>
  <si>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</si>
  <si>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</si>
  <si>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</si>
  <si>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</si>
  <si>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</si>
  <si>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</si>
  <si>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</si>
  <si>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</si>
  <si>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</si>
  <si>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</si>
  <si>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</si>
  <si>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</si>
  <si>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</si>
  <si>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</si>
  <si>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</si>
  <si>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</si>
  <si>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</si>
  <si>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</si>
  <si>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</si>
  <si>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</si>
  <si>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</si>
  <si>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</si>
  <si>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</si>
  <si>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</si>
  <si>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</si>
  <si>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</si>
  <si>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</si>
  <si>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</si>
  <si>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</si>
  <si>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</si>
  <si>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</si>
  <si>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</si>
  <si>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</si>
  <si>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</si>
  <si>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</si>
  <si>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</si>
  <si>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</si>
  <si>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</si>
  <si>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</si>
  <si>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</si>
  <si>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</si>
  <si>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</si>
  <si>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</si>
  <si>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</si>
  <si>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</si>
  <si>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</si>
  <si>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</si>
  <si>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</si>
  <si>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</si>
  <si>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</si>
  <si>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</si>
  <si>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</si>
  <si>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</si>
  <si>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</si>
  <si>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</si>
  <si>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</si>
  <si>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</si>
  <si>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</si>
  <si>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</si>
  <si>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</si>
  <si>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</si>
  <si>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</si>
  <si>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</si>
  <si>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</si>
  <si>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</si>
  <si>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</si>
  <si>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</si>
  <si>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</si>
  <si>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</si>
  <si>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</si>
  <si>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</si>
  <si>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</si>
  <si>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</si>
  <si>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</si>
  <si>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</si>
  <si>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</si>
  <si>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</si>
  <si>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</si>
  <si>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</si>
  <si>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</si>
  <si>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</si>
  <si>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</si>
  <si>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</si>
  <si>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</si>
  <si>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</si>
  <si>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</si>
  <si>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</si>
  <si>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</si>
  <si>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</si>
  <si>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</si>
  <si>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</si>
  <si>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</si>
  <si>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</si>
  <si>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</si>
  <si>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</si>
  <si>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</si>
  <si>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</si>
  <si>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</si>
  <si>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</si>
  <si>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</si>
  <si>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</si>
  <si>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</si>
  <si>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</si>
  <si>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</si>
  <si>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</si>
  <si>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</si>
  <si>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</si>
  <si>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</si>
  <si>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</si>
  <si>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</si>
  <si>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</si>
  <si>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</si>
  <si>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</si>
  <si>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</si>
  <si>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</si>
  <si>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</si>
  <si>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</si>
  <si>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</si>
  <si>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</si>
  <si>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</si>
  <si>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</si>
  <si>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</si>
  <si>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ESTRUTURAÇÃO CAIXA D´AGUA</t>
  </si>
  <si>
    <t>20.1</t>
  </si>
  <si>
    <t>20.1.1</t>
  </si>
  <si>
    <t>93358</t>
  </si>
  <si>
    <t>ESCAVAÇÃO MANUAL DE VALA COM PROFUNDIDADE MENOR OU IGUL A 2,00M</t>
  </si>
  <si>
    <t>M3</t>
  </si>
  <si>
    <t>20.1.2</t>
  </si>
  <si>
    <t>93382</t>
  </si>
  <si>
    <t>REATERRO MANUAL DE VALAS, COM COMPACTADOR DE SOLOS DE PERCUSSÃO. AF_08/2023</t>
  </si>
  <si>
    <t>20.2</t>
  </si>
  <si>
    <t>20.2.1</t>
  </si>
  <si>
    <t>SAPATAS E ARRANQUES</t>
  </si>
  <si>
    <t>20.2.1.1</t>
  </si>
  <si>
    <t>96616</t>
  </si>
  <si>
    <t>LASTRO DE CONCRETO MAGRO, APLICADO EM BLOCOS DE COROAMENTO OU SAPATAS. AF_01/2024</t>
  </si>
  <si>
    <t>20.2.1.2</t>
  </si>
  <si>
    <t>20.2.2</t>
  </si>
  <si>
    <t>VIGAS BALDRAMES</t>
  </si>
  <si>
    <t>20.2.2.1</t>
  </si>
  <si>
    <t>20.2.3</t>
  </si>
  <si>
    <t>ESTRUTURA</t>
  </si>
  <si>
    <t>20.2.3.1</t>
  </si>
  <si>
    <t>VIGAS INTERMEDIÁRIAS E SUPERIORES</t>
  </si>
  <si>
    <t>20.2.3.1.1</t>
  </si>
  <si>
    <t>20.2.4</t>
  </si>
  <si>
    <t>PILARES E LAJES</t>
  </si>
  <si>
    <t>20.2.4.1</t>
  </si>
  <si>
    <t>Concreto armado FCK=25MPA com forma aparente - Pilares</t>
  </si>
  <si>
    <t>20.2.4.2</t>
  </si>
  <si>
    <t>Concreto armado FCK=25MPA com forma aparente - Lajes</t>
  </si>
  <si>
    <t>20.3</t>
  </si>
  <si>
    <t>20.3.1</t>
  </si>
  <si>
    <t>20.4</t>
  </si>
  <si>
    <t>20.4.1</t>
  </si>
  <si>
    <t>20.4.2</t>
  </si>
  <si>
    <t>20.4.3</t>
  </si>
  <si>
    <t>101162</t>
  </si>
  <si>
    <t>ALVENARIA DE VEDAÇÃO COM ELEMENTO VAZADO DE CERÂMICA (COBOGÓ) DE 7X20X20CM E ARGAMASSA DE ASSENTAMENTO COM PREPARO EM BETONEIRA. AF_05/2020</t>
  </si>
  <si>
    <t>20.5</t>
  </si>
  <si>
    <t>REVESTIMENTO INTERNO E EXTERNO</t>
  </si>
  <si>
    <t>20.5.1</t>
  </si>
  <si>
    <t>20.5.2</t>
  </si>
  <si>
    <t>87543</t>
  </si>
  <si>
    <t>MASSA ÚNICA, EM ARGAMASSA INDUSTRIALIZADA, PREPARO MECÂNICO, APLICADA COM EQUIPAMENTO DE MISTURA E PROJEÇÃO DE ARGAMASSA EM PAREDES INTERNAS, E = 5MM, SEM TALISCAS. AF_03/2024</t>
  </si>
  <si>
    <t>20.6</t>
  </si>
  <si>
    <t>20.6.1</t>
  </si>
  <si>
    <t>PORTÕES METÁLICOS</t>
  </si>
  <si>
    <t>20.6.1.1</t>
  </si>
  <si>
    <t>090822</t>
  </si>
  <si>
    <t>Portão de ferro em metalom (incl. pintura anti corrosiva)</t>
  </si>
  <si>
    <t>20.7</t>
  </si>
  <si>
    <t>PINTURAS E ACABAMENTOS</t>
  </si>
  <si>
    <t>20.7.1</t>
  </si>
  <si>
    <t>20.7.2</t>
  </si>
  <si>
    <t>Esmalte s/ parede c/ massa e selador - interna e externa</t>
  </si>
  <si>
    <t>20.7.3</t>
  </si>
  <si>
    <t>Esmalte s/ parede c/ massa e selador - na cor azul frança</t>
  </si>
  <si>
    <t>20.8</t>
  </si>
  <si>
    <t>OUTROS SERVIÇOS</t>
  </si>
  <si>
    <t>20.8.1</t>
  </si>
  <si>
    <t>180838</t>
  </si>
  <si>
    <t>Reservatório em fibra de vidro 10.000 L</t>
  </si>
  <si>
    <t>20.9</t>
  </si>
  <si>
    <t>SEGURANÇA</t>
  </si>
  <si>
    <t>20.9.1</t>
  </si>
  <si>
    <t>240618</t>
  </si>
  <si>
    <t>Escada de marinheiro c/ proteçao</t>
  </si>
  <si>
    <t>20.9.2</t>
  </si>
  <si>
    <t>1501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</si>
  <si>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</si>
  <si>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>20.9.3</t>
  </si>
  <si>
    <t>ED-9128</t>
  </si>
  <si>
    <t>LINHA DE VIDA HORIZONTAL PERMANENTE EM CABO DE AÇO GALVANIZADO PARA TRABALHOS EM COBERTURAS E TELHADOS, EXCLUSIVE PROJETO E ART</t>
  </si>
  <si>
    <t>SETOP</t>
  </si>
  <si>
    <t>20.9.4</t>
  </si>
  <si>
    <t>1504</t>
  </si>
  <si>
    <t>Ponto de ancoragem definitiva para trabalhos em altura - fornecimento e instalação</t>
  </si>
  <si>
    <t>20.9.5</t>
  </si>
  <si>
    <t>082</t>
  </si>
  <si>
    <t>Linha de vida vertical, para escada Marinheiro com comprimento de 7,30 metros</t>
  </si>
  <si>
    <t>21</t>
  </si>
  <si>
    <t>CISTERNA</t>
  </si>
  <si>
    <t>21.1</t>
  </si>
  <si>
    <t>Cisterna enterrada</t>
  </si>
  <si>
    <t>22</t>
  </si>
  <si>
    <t>DIVERSOS</t>
  </si>
  <si>
    <t>22.1</t>
  </si>
  <si>
    <t>270220</t>
  </si>
  <si>
    <t>Limpeza geral e entrega da obra</t>
  </si>
  <si>
    <t>22.2</t>
  </si>
  <si>
    <t>241318</t>
  </si>
  <si>
    <t>Placa de inauguração em aço inox/letras bx. relevo- (40 x 30cm)</t>
  </si>
  <si>
    <t>22.3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</si>
  <si>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</si>
  <si>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</si>
  <si>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</si>
  <si>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</si>
  <si>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</si>
  <si>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</si>
  <si>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</si>
  <si>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</si>
  <si>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</si>
  <si>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</si>
  <si>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</si>
  <si>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</si>
  <si>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</si>
  <si>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</si>
  <si>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</si>
  <si>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</si>
  <si>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</si>
  <si>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</si>
  <si>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</si>
  <si>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</si>
  <si>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</si>
  <si>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</si>
  <si>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</si>
  <si>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BDI (29.84%):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</si>
  <si>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</si>
  <si>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</si>
  <si>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</si>
  <si>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</si>
  <si>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</si>
  <si>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</si>
  <si>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</si>
  <si>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</si>
  <si>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</si>
  <si>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</si>
  <si>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</si>
  <si>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</si>
  <si>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</si>
  <si>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</si>
  <si>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</si>
  <si>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</si>
  <si>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</si>
  <si>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</si>
  <si>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</si>
  <si>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</si>
  <si>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</si>
  <si>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</si>
  <si>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</si>
  <si>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</si>
  <si>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</si>
  <si>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</si>
  <si>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</si>
  <si>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</si>
  <si>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</si>
  <si>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</si>
  <si>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</si>
  <si>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</si>
  <si>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</si>
  <si>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</si>
  <si>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</si>
  <si>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</si>
  <si>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</si>
  <si>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</si>
  <si>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</si>
  <si>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</si>
  <si>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</si>
  <si>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</si>
  <si>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</si>
  <si>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</si>
  <si>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</si>
  <si>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</si>
  <si>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</si>
  <si>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</si>
  <si>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</si>
  <si>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</si>
  <si>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</si>
  <si>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</si>
  <si>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</si>
  <si>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</si>
  <si>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</si>
  <si>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</si>
  <si>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</si>
  <si>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</si>
  <si>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</si>
  <si>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</si>
  <si>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</si>
  <si>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</si>
  <si>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</si>
  <si>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</si>
  <si>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</si>
  <si>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</si>
  <si>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</si>
  <si>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</si>
  <si>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</si>
  <si>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</si>
  <si>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</si>
  <si>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</si>
  <si>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</si>
  <si>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</si>
  <si>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</si>
  <si>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</si>
  <si>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</si>
  <si>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</si>
  <si>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</si>
  <si>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</si>
  <si>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</si>
  <si>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</si>
  <si>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</si>
  <si>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</si>
  <si>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</si>
  <si>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</si>
  <si>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</si>
  <si>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</si>
  <si>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</si>
  <si>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</si>
  <si>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</si>
  <si>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</si>
  <si>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</si>
  <si>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</si>
  <si>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</si>
  <si>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</si>
  <si>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</si>
  <si>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</si>
  <si>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</si>
  <si>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</si>
  <si>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</si>
  <si>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</si>
  <si>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</si>
  <si>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</si>
  <si>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</si>
  <si>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</si>
  <si>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</si>
  <si>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</si>
  <si>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</si>
  <si>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</si>
  <si>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</si>
  <si>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</si>
  <si>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</si>
  <si>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</si>
  <si>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</si>
  <si>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</si>
  <si>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</si>
  <si>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</si>
  <si>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</si>
  <si>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</si>
  <si>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</si>
  <si>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</si>
  <si>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</si>
  <si>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</si>
  <si>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</si>
  <si>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</si>
  <si>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</si>
  <si>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</si>
  <si>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</si>
  <si>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</si>
  <si>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</si>
  <si>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</si>
  <si>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</si>
  <si>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</si>
  <si>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</si>
  <si>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</si>
  <si>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</si>
  <si>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</si>
  <si>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</si>
  <si>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</si>
  <si>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</si>
  <si>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</si>
  <si>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</si>
  <si>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</si>
  <si>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</si>
  <si>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</si>
  <si>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</si>
  <si>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</si>
  <si>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</si>
  <si>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</si>
  <si>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</si>
  <si>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</si>
  <si>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</si>
  <si>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</si>
  <si>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</si>
  <si>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</si>
  <si>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</si>
  <si>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</si>
  <si>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</si>
  <si>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</si>
  <si>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</si>
  <si>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</si>
  <si>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</si>
  <si>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</si>
  <si>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</si>
  <si>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</si>
  <si>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</si>
  <si>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</si>
  <si>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</si>
  <si>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</si>
  <si>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</si>
  <si>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</si>
  <si>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</si>
  <si>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</si>
  <si>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</si>
  <si>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</si>
  <si>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</si>
  <si>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</si>
  <si>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</si>
  <si>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</si>
  <si>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</si>
  <si>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</si>
  <si>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</si>
  <si>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</si>
  <si>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</si>
  <si>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</si>
  <si>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</si>
  <si>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</si>
  <si>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</si>
  <si>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</si>
  <si>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</si>
  <si>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</si>
  <si>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</si>
  <si>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</si>
  <si>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</si>
  <si>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</si>
  <si>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</si>
  <si>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</si>
  <si>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</si>
  <si>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</si>
  <si>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</si>
  <si>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</si>
  <si>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</si>
  <si>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</si>
  <si>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</si>
  <si>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</si>
  <si>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</si>
  <si>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</si>
  <si>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</si>
  <si>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</si>
  <si>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</si>
  <si>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</si>
  <si>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</si>
  <si>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</si>
  <si>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</si>
  <si>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</si>
  <si>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</si>
  <si>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</si>
  <si>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</si>
  <si>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</si>
  <si>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</si>
  <si>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</si>
  <si>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</si>
  <si>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</si>
  <si>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</si>
  <si>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</si>
  <si>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</si>
  <si>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</si>
  <si>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</si>
  <si>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</si>
  <si>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</si>
  <si>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</si>
  <si>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</si>
  <si>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</si>
  <si>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</si>
  <si>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</si>
  <si>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</si>
  <si>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</si>
  <si>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</si>
  <si>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</si>
  <si>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</si>
  <si>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</si>
  <si>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</si>
  <si>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</si>
  <si>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</si>
  <si>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</si>
  <si>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</si>
  <si>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</si>
  <si>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</si>
  <si>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</si>
  <si>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</si>
  <si>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</si>
  <si>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</si>
  <si>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</si>
  <si>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</si>
  <si>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</si>
  <si>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</si>
  <si>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</si>
  <si>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</si>
  <si>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</si>
  <si>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</si>
  <si>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</si>
  <si>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</si>
  <si>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</si>
  <si>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</si>
  <si>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</si>
  <si>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</si>
  <si>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</si>
  <si>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</si>
  <si>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</si>
  <si>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</si>
  <si>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</si>
  <si>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</si>
  <si>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</si>
  <si>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</si>
  <si>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</si>
  <si>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</si>
  <si>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</si>
  <si>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</si>
  <si>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</si>
  <si>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</si>
  <si>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</si>
  <si>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</si>
  <si>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</si>
  <si>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</si>
  <si>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</si>
  <si>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</si>
  <si>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</si>
  <si>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</si>
  <si>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</si>
  <si>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</si>
  <si>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</si>
  <si>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</si>
  <si>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</si>
  <si>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</si>
  <si>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</si>
  <si>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</si>
  <si>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</si>
  <si>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</si>
  <si>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</si>
  <si>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</si>
  <si>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</si>
  <si>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</si>
  <si>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</si>
  <si>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</si>
  <si>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</si>
  <si>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</si>
  <si>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</si>
  <si>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</si>
  <si>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</si>
  <si>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</si>
  <si>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</si>
  <si>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</si>
  <si>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</si>
  <si>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</si>
  <si>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</si>
  <si>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</si>
  <si>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</si>
  <si>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</si>
  <si>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</si>
  <si>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</si>
  <si>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</si>
  <si>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</si>
  <si>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</si>
  <si>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</si>
  <si>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</si>
  <si>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</si>
  <si>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</si>
  <si>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</si>
  <si>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</si>
  <si>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</si>
  <si>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</si>
  <si>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</si>
  <si>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</si>
  <si>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</si>
  <si>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</si>
  <si>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</si>
  <si>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</si>
  <si>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</si>
  <si>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</si>
  <si>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</si>
  <si>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</si>
  <si>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</si>
  <si>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</si>
  <si>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</si>
  <si>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</si>
  <si>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</si>
  <si>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</si>
  <si>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</si>
  <si>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</si>
  <si>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</si>
  <si>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</si>
  <si>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</si>
  <si>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</si>
  <si>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</si>
  <si>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</si>
  <si>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</si>
  <si>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</si>
  <si>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</si>
  <si>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</si>
  <si>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</si>
  <si>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</si>
  <si>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</si>
  <si>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</si>
  <si>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</si>
  <si>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</si>
  <si>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</si>
  <si>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</si>
  <si>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</si>
  <si>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</si>
  <si>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</si>
  <si>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</si>
  <si>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</si>
  <si>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</si>
  <si>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</si>
  <si>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</si>
  <si>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</si>
  <si>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</si>
  <si>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</si>
  <si>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</si>
  <si>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</si>
  <si>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</si>
  <si>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</si>
  <si>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</si>
  <si>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</si>
  <si>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</si>
  <si>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</si>
  <si>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</si>
  <si>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</si>
  <si>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</si>
  <si>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</si>
  <si>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</si>
  <si>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</si>
  <si>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</si>
  <si>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</si>
  <si>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</si>
  <si>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</si>
  <si>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</si>
  <si>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</si>
  <si>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</si>
  <si>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</si>
  <si>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</si>
  <si>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</si>
  <si>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</si>
  <si>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</si>
  <si>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</si>
  <si>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</si>
  <si>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</si>
  <si>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</si>
  <si>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</si>
  <si>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</si>
  <si>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</si>
  <si>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</si>
  <si>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</si>
  <si>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</si>
  <si>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</si>
  <si>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</si>
  <si>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</si>
  <si>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</si>
  <si>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</si>
  <si>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</si>
  <si>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</si>
  <si>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</si>
  <si>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</si>
  <si>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</si>
  <si>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</si>
  <si>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</si>
  <si>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</si>
  <si>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</si>
  <si>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</si>
  <si>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</si>
  <si>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</si>
  <si>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</si>
  <si>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</si>
  <si>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</si>
  <si>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</si>
  <si>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</si>
  <si>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</si>
  <si>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</si>
  <si>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</si>
  <si>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</si>
  <si>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</si>
  <si>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</si>
  <si>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</si>
  <si>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</si>
  <si>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</si>
  <si>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</si>
  <si>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</si>
  <si>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</si>
  <si>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</si>
  <si>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</si>
  <si>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</si>
  <si>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</si>
  <si>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</si>
  <si>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</si>
  <si>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</si>
  <si>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</si>
  <si>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</si>
  <si>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</si>
  <si>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</si>
  <si>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</si>
  <si>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</si>
  <si>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</si>
  <si>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</si>
  <si>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</si>
  <si>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</si>
  <si>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</si>
  <si>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</si>
  <si>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</si>
  <si>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</si>
  <si>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</si>
  <si>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</si>
  <si>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</si>
  <si>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</si>
  <si>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</si>
  <si>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</si>
  <si>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</si>
  <si>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</si>
  <si>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</si>
  <si>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</si>
  <si>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</si>
  <si>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</si>
  <si>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</si>
  <si>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</si>
  <si>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</si>
  <si>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</si>
  <si>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</si>
  <si>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</si>
  <si>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</si>
  <si>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</si>
  <si>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</si>
  <si>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</si>
  <si>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</si>
  <si>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</si>
  <si>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</si>
  <si>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</si>
  <si>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</si>
  <si>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</si>
  <si>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</si>
  <si>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</si>
  <si>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</si>
  <si>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</si>
  <si>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</si>
  <si>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</si>
  <si>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</si>
  <si>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</si>
  <si>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</si>
  <si>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</si>
  <si>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</si>
  <si>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</si>
  <si>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</si>
  <si>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</si>
  <si>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</si>
  <si>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</si>
  <si>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</si>
  <si>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</si>
  <si>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</si>
  <si>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</si>
  <si>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</si>
  <si>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</si>
  <si>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</si>
  <si>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</si>
  <si>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</si>
  <si>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</si>
  <si>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</si>
  <si>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</si>
  <si>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</si>
  <si>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</si>
  <si>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</si>
  <si>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</si>
  <si>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</si>
  <si>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</si>
  <si>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</si>
  <si>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</si>
  <si>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</si>
  <si>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</si>
  <si>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</si>
  <si>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</si>
  <si>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</si>
  <si>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</si>
  <si>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</si>
  <si>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</si>
  <si>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</si>
  <si>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</si>
  <si>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</si>
  <si>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</si>
  <si>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</si>
  <si>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</si>
  <si>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</si>
  <si>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</si>
  <si>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</si>
  <si>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</si>
  <si>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</si>
  <si>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</si>
  <si>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</si>
  <si>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</si>
  <si>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</si>
  <si>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</si>
  <si>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</si>
  <si>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</si>
  <si>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</si>
  <si>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</si>
  <si>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</si>
  <si>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</si>
  <si>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</si>
  <si>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</si>
  <si>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</si>
  <si>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</si>
  <si>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</si>
  <si>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</si>
  <si>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</si>
  <si>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</si>
  <si>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</si>
  <si>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</si>
  <si>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</si>
  <si>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</si>
  <si>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</si>
  <si>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</si>
  <si>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</si>
  <si>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</si>
  <si>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</si>
  <si>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</si>
  <si>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</si>
  <si>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</si>
  <si>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</si>
  <si>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</si>
  <si>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</si>
  <si>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</si>
  <si>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</si>
  <si>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</si>
  <si>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</si>
  <si>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</si>
  <si>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</si>
  <si>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</si>
  <si>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</si>
  <si>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</si>
  <si>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</si>
  <si>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</si>
  <si>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</si>
  <si>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</si>
  <si>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</si>
  <si>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</si>
  <si>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</si>
  <si>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</si>
  <si>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</si>
  <si>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</si>
  <si>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</si>
  <si>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</si>
  <si>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</si>
  <si>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</si>
  <si>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</si>
  <si>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</si>
  <si>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</si>
  <si>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</si>
  <si>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</si>
  <si>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</si>
  <si>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</si>
  <si>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</si>
  <si>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</si>
  <si>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</si>
  <si>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</si>
  <si>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</si>
  <si>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</si>
  <si>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</si>
  <si>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</si>
  <si>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</si>
  <si>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</si>
  <si>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</si>
  <si>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</si>
  <si>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</si>
  <si>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</si>
  <si>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</si>
  <si>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</si>
  <si>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</si>
  <si>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</si>
  <si>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</si>
  <si>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</si>
  <si>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</si>
  <si>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</si>
  <si>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</si>
  <si>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</si>
  <si>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</si>
  <si>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</si>
  <si>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</si>
  <si>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</si>
  <si>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</si>
  <si>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</si>
  <si>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</si>
  <si>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</si>
  <si>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</si>
  <si>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</si>
  <si>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</si>
  <si>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</si>
  <si>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</si>
  <si>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</si>
  <si>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</si>
  <si>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</si>
  <si>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</si>
  <si>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</si>
  <si>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</si>
  <si>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</si>
  <si>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</si>
  <si>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</si>
  <si>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</si>
  <si>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</si>
  <si>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</si>
  <si>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</si>
  <si>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</si>
  <si>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</si>
  <si>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</si>
  <si>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</si>
  <si>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</si>
  <si>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</si>
  <si>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</si>
  <si>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</si>
  <si>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</si>
  <si>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</si>
  <si>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</si>
  <si>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</si>
  <si>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</si>
  <si>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</si>
  <si>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</si>
  <si>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</si>
  <si>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</si>
  <si>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</si>
  <si>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</si>
  <si>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</si>
  <si>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</si>
  <si>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</si>
  <si>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</si>
  <si>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</si>
  <si>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</si>
  <si>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</si>
  <si>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</si>
  <si>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</si>
  <si>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</si>
  <si>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</si>
  <si>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</si>
  <si>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</si>
  <si>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</si>
  <si>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</si>
  <si>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</si>
  <si>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</si>
  <si>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</si>
  <si>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</si>
  <si>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</si>
  <si>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</si>
  <si>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</si>
  <si>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</si>
  <si>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</si>
  <si>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</si>
  <si>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</si>
  <si>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</si>
  <si>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</si>
  <si>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</si>
  <si>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</si>
  <si>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</si>
  <si>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</si>
  <si>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20.1.1. 93358 ESCAVAÇÃO MANUAL DE VALA COM PROFUNDIDADE MENOR OU IGUL A 2,00M (M3)</t>
  </si>
  <si>
    <t>QUANTIDADE (M3):</t>
  </si>
  <si>
    <t>20.1.2. 93382 REATERRO MANUAL DE VALAS, COM COMPACTADOR DE SOLOS DE PERCUSSÃO. AF_08/2023 (M3)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</si>
  <si>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</si>
  <si>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</si>
  <si>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</si>
  <si>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</si>
  <si>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91533</t>
  </si>
  <si>
    <t>COMPACTADOR DE SOLOS DE PERCUSSÃO (SOQUETE) COM MOTOR A GASOLINA 4 TEMPOS, POTÊNCIA 4 CV - CHP DIURNO. AF_08/2015</t>
  </si>
  <si>
    <t>20.2.1.1. 96616 LASTRO DE CONCRETO MAGRO, APLICADO EM BLOCOS DE COROAMENTO OU SAPATAS. AF_01/2024 (M3)</t>
  </si>
  <si>
    <t>94968</t>
  </si>
  <si>
    <t>CONCRETO MAGRO PARA LASTRO, TRAÇO 1:4,5:4,5 (EM MASSA SECA DE CIMENTO/ AREIA MÉDIA/ BRITA 1) - PREPARO MECÂNICO COM BETONEIRA 600 L. AF_05/2021</t>
  </si>
  <si>
    <t>20.2.1.2. 051172 Concreto armado FCK=25MPA com forma aparente - 1 reaproveitamento (m³)</t>
  </si>
  <si>
    <t>20.2.2.1. 040284 Baldrame em concreto armado c/ cinta de amarração (m³)</t>
  </si>
  <si>
    <t>20.2.3.1.1. 051172 Concreto armado FCK=25MPA com forma aparente - 1 reaproveitamento (m³)</t>
  </si>
  <si>
    <t>20.2.4.1. 051172 Concreto armado FCK=25MPA com forma aparente - Pilares (m³)</t>
  </si>
  <si>
    <t>20.2.4.2. 051172 Concreto armado FCK=25MPA com forma aparente - Lajes (m³)</t>
  </si>
  <si>
    <t>20.3.1. 080314 Impermeabilização asfáltica para concreto e alvenaria (3 demãos) (m²)</t>
  </si>
  <si>
    <t>20.4.1. 060045 Alvenaria tijolo de barro a singelo (m²)</t>
  </si>
  <si>
    <t>20.4.2. 105036 VERGA PRÉ-FABRICADA COM ATÉ 1,5 M DE VÃO, ESPESSURA DE *15* CM. AF_03/2024 (M)</t>
  </si>
  <si>
    <t>20.4.3. 101162 ALVENARIA DE VEDAÇÃO COM ELEMENTO VAZADO DE CERÂMICA (COBOGÓ) DE 7X20X20CM E ARGAMASSA DE ASSENTAMENTO COM PREPARO EM BETONEIRA. AF_05/2020 (M2)</t>
  </si>
  <si>
    <t>00007272</t>
  </si>
  <si>
    <t>ELEMENTO VAZADO CERAMICO QUADRADO (TIPO RETO OU REDONDO) DE *7 A 9 X 20 X 20* CM (L X A X C)</t>
  </si>
  <si>
    <t>100489</t>
  </si>
  <si>
    <t>ARGAMASSA TRAÇO 1:3 (EM VOLUME DE CIMENTO E AREIA MÉDIA ÚMIDA), PREPARO MECÂNICO COM BETONEIRA 600 L. AF_08/2019</t>
  </si>
  <si>
    <t>20.5.1. 110143 Chapisco de cimento e areia no traço 1:3 (m²)</t>
  </si>
  <si>
    <t>20.5.2. 87543 MASSA ÚNICA, EM ARGAMASSA INDUSTRIALIZADA, PREPARO MECÂNICO, APLICADA COM EQUIPAMENTO DE MISTURA E PROJEÇÃO DE ARGAMASSA EM PAREDES INTERNAS, E = 5MM, SEM TALISCAS. AF_03/2024 (M2)</t>
  </si>
  <si>
    <t>87407</t>
  </si>
  <si>
    <t>ARGAMASSA INDUSTRIALIZADA PARA REVESTIMENTOS, MISTURA E PROJEÇÃO DE 1,5 M³/H DE ARGAMASSA. AF_08/2019</t>
  </si>
  <si>
    <t>20.6.1.1. 090822 Portão de ferro em metalom (incl. pintura anti corrosiva) (m²)</t>
  </si>
  <si>
    <t>D00087</t>
  </si>
  <si>
    <t>Portão de ferro em metalom (inc. pint.ant.cor) Material</t>
  </si>
  <si>
    <t>110141</t>
  </si>
  <si>
    <t>Argamassa de cimento e areia 1:4</t>
  </si>
  <si>
    <t>20.7.1. 151285 Latex acrílica acetinada c/ massa e selador - interna e externa (m²)</t>
  </si>
  <si>
    <t>20.7.2. 150301 Esmalte s/ parede c/ massa e selador - interna e externa (m²)</t>
  </si>
  <si>
    <t>20.7.3. 150301 Esmalte s/ parede c/ massa e selador - na cor azul frança (m²)</t>
  </si>
  <si>
    <t>20.8.1. 180838 Reservatório em fibra de vidro 10.000 L (un)</t>
  </si>
  <si>
    <t>H00184</t>
  </si>
  <si>
    <t>Flange de aco galvanizado - 20mm Material</t>
  </si>
  <si>
    <t>H00185</t>
  </si>
  <si>
    <t>Flange de aco galvanizado - 25mm Material</t>
  </si>
  <si>
    <t>H00186</t>
  </si>
  <si>
    <t>Flange de aco galvanizado - 50mm Material</t>
  </si>
  <si>
    <t>H00320</t>
  </si>
  <si>
    <t>Reservatório em fibra de vidro cap=10.000 L Material</t>
  </si>
  <si>
    <t>D00224</t>
  </si>
  <si>
    <t>Viga de peroba 6x16cm Material</t>
  </si>
  <si>
    <t>20.9.1. 240618 Escada de marinheiro c/ proteçao (m)</t>
  </si>
  <si>
    <t>D00212</t>
  </si>
  <si>
    <t>Escada tipo marinheiro c/ proteção Material</t>
  </si>
  <si>
    <t>110142</t>
  </si>
  <si>
    <t>Argamassa de cimento e areia 1:6</t>
  </si>
  <si>
    <t>20.9.2. 1501 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 (m)</t>
  </si>
  <si>
    <t>00043130</t>
  </si>
  <si>
    <t>ARAME GALVANIZADO 12 BWG, D = 2,76 MM (0,048 KG/M) OU 14 BWG, D = 2,11 MM (0,026 KG/M)</t>
  </si>
  <si>
    <t>00040424</t>
  </si>
  <si>
    <t>CHAPA DE ACO CARBONO LAMINADO A QUENTE, QUALIDADE ESTRUTURAL, BITOLA 3/16", E =4,75 MM (37,29 KG/M2)</t>
  </si>
  <si>
    <t>00001330</t>
  </si>
  <si>
    <t>CHAPA DE ACO GROSSA, ASTM A36, E = 1/4" (6,35 MM) 49,79 KG/M2</t>
  </si>
  <si>
    <t>00001337</t>
  </si>
  <si>
    <t>CHAPA DE ACO XADREZ PARA PISOS, E = 1/4" (6,30 MM) 54,53 KG/M2</t>
  </si>
  <si>
    <t>00010997</t>
  </si>
  <si>
    <t>ELETRODO REVESTIDO AWS - E7018, DIAMETRO IGUAL A 4,00 MM</t>
  </si>
  <si>
    <t xml:space="preserve"> TRANT </t>
  </si>
  <si>
    <t>Gaiola de proteção para escada tipo marinheiro, em barras de ferro chata, composta por 02 gaiolas de 85 cm de altura</t>
  </si>
  <si>
    <t xml:space="preserve">Composições </t>
  </si>
  <si>
    <t>TRANU</t>
  </si>
  <si>
    <t>Grampo para cabo, em aço galvanizado, bitola de 5/8"</t>
  </si>
  <si>
    <t>00011964</t>
  </si>
  <si>
    <t>PARAFUSO DE ACO ZINCADO, TIPO CHUMBADOR PARABOLT, DIAMETRO 3/8", COMPRIMENTO 75 MM</t>
  </si>
  <si>
    <t>00007167</t>
  </si>
  <si>
    <t>TELA DE ARAME GALVANIZADA QUADRANGULAR / LOSANGULAR, FIO 2,11 MM (14 BWG), MALHA 5 X 5 CM, H = 2 M</t>
  </si>
  <si>
    <t>00021013</t>
  </si>
  <si>
    <t>TUBO ACO GALVANIZADO COM COSTURA, CLASSE LEVE, DN 50 MM (2"), E = 3,00 MM, *4,40* KG/M (NBR 5580)</t>
  </si>
  <si>
    <t>88251</t>
  </si>
  <si>
    <t>88315</t>
  </si>
  <si>
    <t>88317</t>
  </si>
  <si>
    <t>SOLDADOR COM ENCARGOS COMPLEMENTARES</t>
  </si>
  <si>
    <t>100759</t>
  </si>
  <si>
    <t>PINTURA COM TINTA ALQUÍDICA DE ACABAMENTO (ESMALTE SINTÉTICO BRILHANTE) PULVERIZADA SOBRE SUPERFÍCIES METÁLICAS (EXCETO PERFIL) EXECUTADO EM OBRA (02 DEMÃOS). AF_01/2020_PE</t>
  </si>
  <si>
    <t>100722</t>
  </si>
  <si>
    <t>PINTURA COM TINTA ALQUÍDICA DE FUNDO (TIPO ZARCÃO) APLICADA A ROLO OU PINCEL SOBRE SUPERFÍCIES METÁLICAS (EXCETO PERFIL) EXECUTADO EM OBRA (POR DEMÃO). AF_01/2020</t>
  </si>
  <si>
    <t>20.9.3. ED-9128 LINHA DE VIDA HORIZONTAL PERMANENTE EM CABO DE AÇO GALVANIZADO PARA TRABALHOS EM COBERTURAS E TELHADOS, EXCLUSIVE PROJETO E ART (m)</t>
  </si>
  <si>
    <t>MATED-33222</t>
  </si>
  <si>
    <t>CABO DE AÇO GALVANIZADO (TIPO: 6X19| DIÂMETRO 8MM[5/16"]|MASSA LINEAR: 0,268KG/M)</t>
  </si>
  <si>
    <t>MATED-33259</t>
  </si>
  <si>
    <t>CHUMBADOR EXPANSÍVEL (TIPO: CBA COM PRISIONEIRO|MATERIAL: AÇO CARBONO|COMPRIMENTO : 95MM|DIÂMETRO DA ROSCA: 1/2"|DIÂMETRO DO FURO: 3/4"[19MM])</t>
  </si>
  <si>
    <t>MATED-33221</t>
  </si>
  <si>
    <t>CLIPS/GRAMPO (DIÂMETRO NOMINAL: 5/16" [7,94MM]|MATERIAL: AÇO|ACABAMENTO: GALVANIZADO| SÉRIE: PESADO|APLICAÇÃO: USO GERAL PARA CABOS OU BARRAS)</t>
  </si>
  <si>
    <t>MATED-33224</t>
  </si>
  <si>
    <t>ESTICADOR PARA CABO DE AÇO (TIPO: MANILHA-MANILHA|BITOLA DO CABO: 5/16"|BITOLA DA ROSCA: 5/8")</t>
  </si>
  <si>
    <t>MATED-33223</t>
  </si>
  <si>
    <t>OLHAL DE ANCORAGEM FÊMEA ( ACABAMENTO: GALVANIZADO|DIÂMETRO: 12,7MM[1/2"])</t>
  </si>
  <si>
    <t>MATED-33220</t>
  </si>
  <si>
    <t>SAPATILHA PARA CABO DE AÇO ( ACABAMENTO: GALVANIZADO|BITOLA: 5/16")</t>
  </si>
  <si>
    <t>ED-50366</t>
  </si>
  <si>
    <t>AJUDANTE ESPECIALIZADO COM ENCARGOS COMPLEMENTARES</t>
  </si>
  <si>
    <t>hora</t>
  </si>
  <si>
    <t>ED-50380</t>
  </si>
  <si>
    <t>MONTADOR COM ENCARGOS COMPLEMENTARES</t>
  </si>
  <si>
    <t>20.9.4. 1504 Ponto de ancoragem definitiva para trabalhos em altura - fornecimento e instalação (UN)</t>
  </si>
  <si>
    <t>00012362</t>
  </si>
  <si>
    <t>PORCA OLHAL EM ACO GALVANIZADO, ESPESSURA 16MM, ABERTURA 21MM</t>
  </si>
  <si>
    <t>88277</t>
  </si>
  <si>
    <t>MONTADOR (TUBO AÇO/EQUIPAMENTOS) COM ENCARGOS COMPLEMENTARES</t>
  </si>
  <si>
    <t>20.9.5. 082 Linha de vida vertical, para escada Marinheiro com comprimento de 7,30 metros (UN)</t>
  </si>
  <si>
    <t>00041954</t>
  </si>
  <si>
    <t>CABO DE ACO GALVANIZADO, DIAMETRO 9,53 MM (3/8"), COM ALMA DE FIBRA 6 X 25 F</t>
  </si>
  <si>
    <t>00000402</t>
  </si>
  <si>
    <t>GANCHO OLHAL EM ACO GALVANIZADO, ESPESSURA 16MM, ABERTURA 21MM</t>
  </si>
  <si>
    <t>00011032</t>
  </si>
  <si>
    <t>GRAMPO U DE 5/8" N8 EM ACO GALVANIZADO</t>
  </si>
  <si>
    <t>00007581</t>
  </si>
  <si>
    <t>SAPATILHA EM ACO GALVANIZADO PARA CABOS COM DIAMETRO NOMINAL ATE 5/8"</t>
  </si>
  <si>
    <t>00001535</t>
  </si>
  <si>
    <t>TERMINAL METALICO A PRESSAO PARA 1 CABO DE 6 A 10 MM2, COM 1 FURO DE FIXACAO</t>
  </si>
  <si>
    <t>00021024</t>
  </si>
  <si>
    <t>TUBO ACO CARBONO COM COSTURA, NBR 5580, CLASSE M, DN = 80 MM, E = 4,05 MM, *8,47* KG/M</t>
  </si>
  <si>
    <t>88240</t>
  </si>
  <si>
    <t>AJUDANTE DE ESTRUTURA METÁLICA COM ENCARGOS COMPLEMENTARES</t>
  </si>
  <si>
    <t>21.1.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</si>
  <si>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</si>
  <si>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</si>
  <si>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</si>
  <si>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</si>
  <si>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</si>
  <si>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</si>
  <si>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</si>
  <si>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</si>
  <si>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</si>
  <si>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</si>
  <si>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</si>
  <si>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</si>
  <si>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</si>
  <si>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</si>
  <si>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</si>
  <si>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</si>
  <si>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22.1. 270220 Limpeza geral e entrega da obra (m²)</t>
  </si>
  <si>
    <t>22.2. 241318 Placa de inauguração em aço inox/letras bx. relevo- (40 x 30cm) (un)</t>
  </si>
  <si>
    <t>D00142</t>
  </si>
  <si>
    <t>Placa de inauguração em aço inox/letras bx. relevo- (40 x 30cm) Material</t>
  </si>
  <si>
    <t>22.3.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</si>
  <si>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</si>
  <si>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</si>
  <si>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</si>
  <si>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</si>
  <si>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</si>
  <si>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</si>
  <si>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</si>
  <si>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</si>
  <si>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</si>
  <si>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</si>
  <si>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</si>
  <si>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</si>
  <si>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</si>
  <si>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</si>
  <si>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</si>
  <si>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</si>
  <si>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</si>
  <si>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</si>
  <si>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</si>
  <si>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</si>
  <si>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</si>
  <si>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</si>
  <si>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</si>
  <si>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</si>
  <si>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</si>
  <si>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</si>
  <si>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</si>
  <si>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</si>
  <si>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</si>
  <si>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</si>
  <si>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</si>
  <si>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</si>
  <si>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</si>
  <si>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</si>
  <si>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</si>
  <si>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</si>
  <si>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</si>
  <si>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</si>
  <si>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</si>
  <si>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</si>
  <si>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</si>
  <si>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</si>
  <si>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</si>
  <si>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</si>
  <si>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</si>
  <si>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</si>
  <si>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</si>
  <si>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</si>
  <si>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</si>
  <si>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</si>
  <si>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</si>
  <si>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</si>
  <si>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</si>
  <si>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</si>
  <si>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</si>
  <si>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</si>
  <si>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</si>
  <si>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</si>
  <si>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</si>
  <si>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</si>
  <si>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</si>
  <si>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</si>
  <si>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</si>
  <si>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</si>
  <si>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</si>
  <si>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</si>
  <si>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</si>
  <si>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</si>
  <si>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</si>
  <si>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</si>
  <si>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</si>
  <si>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</si>
  <si>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</si>
  <si>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</si>
  <si>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</si>
  <si>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</si>
  <si>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</si>
  <si>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</si>
  <si>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</si>
  <si>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</si>
  <si>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</si>
  <si>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</si>
  <si>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</si>
  <si>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</si>
  <si>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</si>
  <si>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</si>
  <si>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</si>
  <si>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</si>
  <si>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</si>
  <si>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</si>
  <si>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</si>
  <si>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</si>
  <si>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</si>
  <si>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</si>
  <si>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</si>
  <si>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</si>
  <si>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</si>
  <si>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</si>
  <si>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</si>
  <si>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</si>
  <si>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</si>
  <si>
    <t>BDI: 29,84%</t>
  </si>
  <si>
    <t>Representante da Empresa</t>
  </si>
  <si>
    <t>Responsavel Técnico</t>
  </si>
  <si>
    <t>PLANILHA ORÇAMENTARIA</t>
  </si>
  <si>
    <t>RELATÓRIO ANÁLITICO - COMPOSIÇÕES DE CUSTOS</t>
  </si>
  <si>
    <t>OBJETO: EXECUÇÃO DE DOIS BLOCOS PEDAGÓGICOS COM QUATRO SALAS DE AULA E SANITÁRIOS MASCULINO E FEMININO
NA ESCOLA E.M.E.F. JOAQUIM CAETANO CORREA</t>
  </si>
  <si>
    <t>Representante da empresa</t>
  </si>
  <si>
    <t>Responsavel técnico</t>
  </si>
  <si>
    <t>CRONOGRAMA FÍSICO-FINANCEIRO</t>
  </si>
  <si>
    <t xml:space="preserve">Representante da empresa                                                           </t>
  </si>
  <si>
    <t xml:space="preserve"> Responsável tecnico</t>
  </si>
  <si>
    <t>30 DIAS</t>
  </si>
  <si>
    <t>90 DIAS</t>
  </si>
  <si>
    <t>60 DIAS</t>
  </si>
  <si>
    <t>120 DIAS</t>
  </si>
  <si>
    <t>150 DIAS</t>
  </si>
  <si>
    <t>180 DIAS</t>
  </si>
  <si>
    <t>Total
parcela</t>
  </si>
  <si>
    <t>COMPOSIÇÃO DO BDI</t>
  </si>
  <si>
    <t>Nota: A taxa de BDI aplicada em nossa proposta foi calculada em estrita conformidade com as normas vigentes
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</si>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</sst>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#,##0.00000000"/>
    <numFmt numFmtId="166" formatCode="\R\$\ #,##0.0000"/>
    <numFmt numFmtId="167" formatCode="#,##0.0000000"/>
    <numFmt numFmtId="168" formatCode="#,##0.00%"/>
    <numFmt numFmtId="169" formatCode="###,###,##0.00"/>
  </numFmts>
  <fonts count="22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Baskerville Old Face"/>
      <family val="1"/>
    </font>
    <font>
      <sz val="8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Arial"/>
      <family val="2"/>
    </font>
    <font>
      <sz val="11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7"/>
      <color theme="1"/>
      <name val="Baskerville Old Face"/>
      <family val="1"/>
    </font>
    <font>
      <sz val="8"/>
      <color theme="1"/>
      <name val="Baskerville Old Face"/>
      <family val="1"/>
    </font>
    <font>
      <sz val="9"/>
      <color rgb="FF000000"/>
      <name val="Baskerville Old Face"/>
      <family val="1"/>
    </font>
    <font>
      <sz val="7"/>
      <name val="Baskerville Old Face"/>
      <family val="1"/>
    </font>
    <font>
      <sz val="11"/>
      <name val="Arial"/>
      <family val="2"/>
    </font>
    <font>
      <sz val="6"/>
      <color theme="1"/>
      <name val="Baskerville Old Face"/>
      <family val="1"/>
    </font>
  </fonts>
  <fills count="2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9" borderId="0" xfId="0" applyFill="1" applyAlignment="1" applyProtection="1">
      <alignment wrapText="1"/>
      <protection locked="0"/>
    </xf>
    <xf numFmtId="0" fontId="8" fillId="19" borderId="1" xfId="0" applyFont="1" applyFill="1" applyBorder="1"/>
    <xf numFmtId="0" fontId="9" fillId="0" borderId="1" xfId="0" applyFont="1" applyBorder="1"/>
    <xf numFmtId="0" fontId="7" fillId="19" borderId="1" xfId="0" applyFont="1" applyFill="1" applyBorder="1"/>
    <xf numFmtId="0" fontId="10" fillId="19" borderId="1" xfId="0" applyFont="1" applyFill="1" applyBorder="1"/>
    <xf numFmtId="0" fontId="11" fillId="0" borderId="1" xfId="0" applyFont="1" applyBorder="1"/>
    <xf numFmtId="0" fontId="0" fillId="0" borderId="1" xfId="0" applyBorder="1"/>
    <xf numFmtId="0" fontId="8" fillId="0" borderId="0" xfId="0" applyFont="1" applyAlignment="1" applyProtection="1">
      <alignment wrapText="1"/>
      <protection locked="0"/>
    </xf>
    <xf numFmtId="0" fontId="4" fillId="10" borderId="1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4" fontId="14" fillId="21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164" fontId="13" fillId="8" borderId="1" xfId="0" applyNumberFormat="1" applyFont="1" applyFill="1" applyBorder="1" applyAlignment="1">
      <alignment horizontal="right" vertical="center" wrapText="1"/>
    </xf>
    <xf numFmtId="0" fontId="8" fillId="21" borderId="1" xfId="0" applyFont="1" applyFill="1" applyBorder="1" applyAlignment="1" applyProtection="1">
      <alignment wrapText="1"/>
      <protection locked="0"/>
    </xf>
    <xf numFmtId="164" fontId="13" fillId="21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1" xfId="0" applyFont="1" applyBorder="1" applyAlignment="1">
      <alignment vertical="top"/>
    </xf>
    <xf numFmtId="0" fontId="16" fillId="20" borderId="1" xfId="0" applyFont="1" applyFill="1" applyBorder="1"/>
    <xf numFmtId="0" fontId="8" fillId="9" borderId="0" xfId="0" applyFont="1" applyFill="1" applyAlignment="1" applyProtection="1">
      <alignment wrapText="1"/>
      <protection locked="0"/>
    </xf>
    <xf numFmtId="0" fontId="8" fillId="0" borderId="0" xfId="0" applyFont="1"/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top" wrapText="1"/>
    </xf>
    <xf numFmtId="166" fontId="13" fillId="21" borderId="2" xfId="0" applyNumberFormat="1" applyFont="1" applyFill="1" applyBorder="1" applyAlignment="1">
      <alignment horizontal="right" vertical="top" wrapText="1"/>
    </xf>
    <xf numFmtId="0" fontId="8" fillId="21" borderId="0" xfId="0" applyFont="1" applyFill="1"/>
    <xf numFmtId="0" fontId="7" fillId="0" borderId="1" xfId="0" applyFont="1" applyBorder="1"/>
    <xf numFmtId="0" fontId="17" fillId="0" borderId="1" xfId="0" applyFont="1" applyBorder="1"/>
    <xf numFmtId="0" fontId="8" fillId="21" borderId="0" xfId="0" applyFont="1" applyFill="1" applyAlignment="1" applyProtection="1">
      <alignment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21" borderId="2" xfId="0" applyFont="1" applyFill="1" applyBorder="1" applyAlignment="1">
      <alignment horizontal="center" vertical="center" wrapText="1"/>
    </xf>
    <xf numFmtId="164" fontId="15" fillId="21" borderId="2" xfId="0" applyNumberFormat="1" applyFont="1" applyFill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center" wrapText="1"/>
    </xf>
    <xf numFmtId="4" fontId="13" fillId="21" borderId="2" xfId="0" applyNumberFormat="1" applyFont="1" applyFill="1" applyBorder="1" applyAlignment="1">
      <alignment horizontal="right" vertical="center" wrapText="1"/>
    </xf>
    <xf numFmtId="166" fontId="15" fillId="21" borderId="2" xfId="0" applyNumberFormat="1" applyFont="1" applyFill="1" applyBorder="1" applyAlignment="1">
      <alignment horizontal="right" vertical="top" wrapText="1"/>
    </xf>
    <xf numFmtId="0" fontId="7" fillId="20" borderId="1" xfId="0" applyFont="1" applyFill="1" applyBorder="1"/>
    <xf numFmtId="0" fontId="20" fillId="20" borderId="1" xfId="0" applyFont="1" applyFill="1" applyBorder="1"/>
    <xf numFmtId="0" fontId="9" fillId="20" borderId="1" xfId="0" applyFont="1" applyFill="1" applyBorder="1"/>
    <xf numFmtId="0" fontId="0" fillId="21" borderId="1" xfId="0" applyFill="1" applyBorder="1" applyAlignment="1" applyProtection="1">
      <alignment wrapText="1"/>
      <protection locked="0"/>
    </xf>
    <xf numFmtId="0" fontId="8" fillId="20" borderId="1" xfId="0" applyFont="1" applyFill="1" applyBorder="1"/>
    <xf numFmtId="0" fontId="8" fillId="0" borderId="1" xfId="0" applyFont="1" applyBorder="1"/>
    <xf numFmtId="0" fontId="16" fillId="0" borderId="0" xfId="0" applyFont="1"/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 applyProtection="1">
      <alignment wrapText="1"/>
      <protection locked="0"/>
    </xf>
    <xf numFmtId="168" fontId="13" fillId="21" borderId="1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 applyProtection="1">
      <alignment wrapText="1"/>
      <protection locked="0"/>
    </xf>
    <xf numFmtId="0" fontId="7" fillId="19" borderId="1" xfId="0" applyFont="1" applyFill="1" applyBorder="1" applyAlignment="1" applyProtection="1">
      <alignment vertical="center" wrapText="1"/>
      <protection locked="0"/>
    </xf>
    <xf numFmtId="0" fontId="7" fillId="19" borderId="1" xfId="0" applyFont="1" applyFill="1" applyBorder="1" applyAlignment="1">
      <alignment vertical="top" wrapText="1"/>
    </xf>
    <xf numFmtId="0" fontId="8" fillId="19" borderId="1" xfId="0" applyFont="1" applyFill="1" applyBorder="1" applyAlignment="1">
      <alignment vertical="top"/>
    </xf>
    <xf numFmtId="0" fontId="11" fillId="0" borderId="0" xfId="0" applyFont="1"/>
    <xf numFmtId="0" fontId="8" fillId="0" borderId="0" xfId="0" applyFont="1" applyAlignment="1">
      <alignment horizontal="left" wrapText="1"/>
    </xf>
    <xf numFmtId="0" fontId="3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4" fontId="3" fillId="21" borderId="1" xfId="0" applyNumberFormat="1" applyFont="1" applyFill="1" applyBorder="1" applyAlignment="1">
      <alignment horizontal="right" vertical="top" wrapText="1"/>
    </xf>
    <xf numFmtId="0" fontId="3" fillId="2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1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5" fillId="21" borderId="1" xfId="0" applyFont="1" applyFill="1" applyBorder="1" applyAlignment="1">
      <alignment vertical="center" wrapText="1"/>
    </xf>
    <xf numFmtId="0" fontId="0" fillId="21" borderId="0" xfId="0" applyFill="1" applyAlignment="1" applyProtection="1">
      <alignment wrapText="1"/>
      <protection locked="0"/>
    </xf>
    <xf numFmtId="0" fontId="3" fillId="21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 applyProtection="1">
      <alignment vertical="center" wrapText="1"/>
      <protection locked="0"/>
    </xf>
    <xf numFmtId="0" fontId="8" fillId="9" borderId="1" xfId="0" applyFont="1" applyFill="1" applyBorder="1" applyAlignment="1" applyProtection="1">
      <alignment wrapText="1"/>
      <protection locked="0"/>
    </xf>
    <xf numFmtId="0" fontId="14" fillId="21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14" borderId="1" xfId="0" applyFont="1" applyFill="1" applyBorder="1" applyAlignment="1">
      <alignment horizontal="left" vertical="top" wrapText="1"/>
    </xf>
    <xf numFmtId="0" fontId="14" fillId="15" borderId="1" xfId="0" applyFont="1" applyFill="1" applyBorder="1" applyAlignment="1">
      <alignment horizontal="right" vertical="center" wrapText="1"/>
    </xf>
    <xf numFmtId="0" fontId="18" fillId="21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7" fillId="19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7" fillId="2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19" borderId="1" xfId="0" applyFont="1" applyFill="1" applyBorder="1" applyAlignment="1">
      <alignment horizontal="left" vertical="top" wrapText="1"/>
    </xf>
    <xf numFmtId="0" fontId="7" fillId="19" borderId="1" xfId="0" applyFont="1" applyFill="1" applyBorder="1" applyAlignment="1">
      <alignment horizontal="left" wrapText="1"/>
    </xf>
    <xf numFmtId="0" fontId="15" fillId="21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top" wrapText="1"/>
    </xf>
    <xf numFmtId="0" fontId="18" fillId="11" borderId="1" xfId="0" applyFont="1" applyFill="1" applyBorder="1" applyAlignment="1">
      <alignment horizontal="left" vertical="top" wrapText="1"/>
    </xf>
    <xf numFmtId="0" fontId="14" fillId="21" borderId="2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top" wrapText="1"/>
    </xf>
    <xf numFmtId="0" fontId="13" fillId="21" borderId="2" xfId="0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4" fontId="13" fillId="21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" fillId="12" borderId="1" xfId="0" applyFont="1" applyFill="1" applyBorder="1" applyAlignment="1">
      <alignment horizontal="right" vertical="center" wrapText="1"/>
    </xf>
    <xf numFmtId="0" fontId="0" fillId="21" borderId="1" xfId="0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12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169" fontId="14" fillId="18" borderId="1" xfId="0" applyNumberFormat="1" applyFont="1" applyFill="1" applyBorder="1" applyAlignment="1">
      <alignment horizontal="right" vertical="top" wrapText="1"/>
    </xf>
    <xf numFmtId="4" fontId="14" fillId="21" borderId="1" xfId="0" applyNumberFormat="1" applyFont="1" applyFill="1" applyBorder="1" applyAlignment="1">
      <alignment horizontal="right" vertical="top" wrapText="1"/>
    </xf>
    <xf numFmtId="4" fontId="14" fillId="16" borderId="1" xfId="0" applyNumberFormat="1" applyFont="1" applyFill="1" applyBorder="1" applyAlignment="1">
      <alignment horizontal="right" vertical="top" wrapText="1"/>
    </xf>
    <xf numFmtId="4" fontId="18" fillId="21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688970</xdr:colOff>
      <xdr:row>0</xdr:row>
      <xdr:rowOff>100612</xdr:rowOff>
    </xdr:from>
    <xdr:to>
      <xdr:col>2</xdr:col>
      <xdr:colOff>1326174</xdr:colOff>
      <xdr:row>0</xdr:row>
      <xdr:rowOff>630115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2F1E1-686D-4859-B482-C33EE0D0F4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8201" y="100612"/>
          <a:ext cx="637204" cy="529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195632</xdr:colOff>
      <xdr:row>0</xdr:row>
      <xdr:rowOff>140811</xdr:rowOff>
    </xdr:from>
    <xdr:to>
      <xdr:col>1</xdr:col>
      <xdr:colOff>268431</xdr:colOff>
      <xdr:row>0</xdr:row>
      <xdr:rowOff>790574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D67471-5E9E-4825-9C84-EBAB11BBE73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5632" y="140811"/>
          <a:ext cx="696254" cy="649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222356</xdr:colOff>
      <xdr:row>0</xdr:row>
      <xdr:rowOff>123164</xdr:rowOff>
    </xdr:from>
    <xdr:to>
      <xdr:col>1</xdr:col>
      <xdr:colOff>650599</xdr:colOff>
      <xdr:row>0</xdr:row>
      <xdr:rowOff>853523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30B798F-F015-47AC-8DDD-CA677080EF5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356" y="123164"/>
          <a:ext cx="726417" cy="730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619124</xdr:colOff>
      <xdr:row>35</xdr:row>
      <xdr:rowOff>0</xdr:rowOff>
    </xdr:from>
    <xdr:to>
      <xdr:col>1</xdr:col>
      <xdr:colOff>5076824</xdr:colOff>
      <xdr:row>36</xdr:row>
      <xdr:rowOff>0</xdr:rowOff>
    </xdr:to>
    <xdr:pic>
      <xdr:nvPicPr>
        <xdr:cNvPr id="1787474910" name="Picture">
          <a:extLst>
            <a:ext uri="{FF2B5EF4-FFF2-40B4-BE49-F238E27FC236}">
              <a16:creationId xmlns:a16="http://schemas.microsoft.com/office/drawing/2014/main" id="{00000000-0008-0000-0300-0000DEB38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4" y="7124700"/>
          <a:ext cx="507682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116034</xdr:colOff>
      <xdr:row>0</xdr:row>
      <xdr:rowOff>105644</xdr:rowOff>
    </xdr:from>
    <xdr:to>
      <xdr:col>1</xdr:col>
      <xdr:colOff>133350</xdr:colOff>
      <xdr:row>0</xdr:row>
      <xdr:rowOff>828675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E66312C-990E-4BEF-BC34-F908D4DF04E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34" y="105644"/>
          <a:ext cx="636441" cy="723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113556</xdr:rowOff>
    </xdr:from>
    <xdr:to>
      <xdr:col>1</xdr:col>
      <xdr:colOff>180975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15BC56-73D1-4697-B65B-2C813F68099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" y="113556"/>
          <a:ext cx="701040" cy="743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33"/>
  <sheetViews>
    <sheetView tabSelected="1" view="pageBreakPreview" topLeftCell="A213" zoomScale="150" zoomScaleNormal="115" zoomScaleSheetLayoutView="150" workbookViewId="0">
      <selection activeCell="L231" sqref="L231"/>
    </sheetView>
  </sheetViews>
  <sheetFormatPr defaultRowHeight="15" x14ac:dyDescent="0.25"/>
  <cols>
    <col min="1" max="2" width="6.5703125" bestFit="1" customWidth="1"/>
    <col min="3" max="3" width="60.42578125" customWidth="1"/>
    <col min="4" max="4" width="13" bestFit="1" customWidth="1"/>
    <col min="5" max="5" width="4.7109375" bestFit="1" customWidth="1"/>
    <col min="6" max="6" width="10.42578125" bestFit="1" customWidth="1"/>
    <col min="7" max="7" width="7.85546875" bestFit="1" customWidth="1"/>
    <col min="8" max="8" width="8" bestFit="1" customWidth="1"/>
    <col min="9" max="9" width="11.140625" bestFit="1" customWidth="1"/>
    <col min="10" max="10" width="11.28515625" bestFit="1" customWidth="1"/>
  </cols>
  <sheetData>
    <row r="1" spans="1:10" s="2" customFormat="1" ht="54.7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" customFormat="1" ht="14.25" x14ac:dyDescent="0.2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3" customFormat="1" ht="14.25" x14ac:dyDescent="0.2">
      <c r="A4" s="93" t="s">
        <v>1576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s="2" customFormat="1" ht="6.6" customHeight="1" x14ac:dyDescent="0.25">
      <c r="A5" s="4"/>
      <c r="B5" s="4"/>
      <c r="C5" s="4"/>
      <c r="D5" s="5"/>
    </row>
    <row r="6" spans="1:10" s="2" customForma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s="2" customFormat="1" x14ac:dyDescent="0.25">
      <c r="A8" s="95" t="s">
        <v>1572</v>
      </c>
      <c r="B8" s="95"/>
      <c r="C8" s="95"/>
      <c r="D8" s="95"/>
      <c r="E8" s="95"/>
      <c r="F8" s="95"/>
      <c r="G8" s="95"/>
      <c r="H8" s="95"/>
      <c r="I8" s="95"/>
      <c r="J8" s="95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</row>
    <row r="11" spans="1:10" ht="12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4</v>
      </c>
      <c r="F11" s="86" t="s">
        <v>5</v>
      </c>
      <c r="G11" s="86" t="s">
        <v>6</v>
      </c>
      <c r="H11" s="86"/>
      <c r="I11" s="86" t="s">
        <v>7</v>
      </c>
      <c r="J11" s="87" t="s">
        <v>8</v>
      </c>
    </row>
    <row r="12" spans="1:10" ht="9.9499999999999993" customHeight="1" x14ac:dyDescent="0.25">
      <c r="A12" s="86"/>
      <c r="B12" s="86"/>
      <c r="C12" s="86"/>
      <c r="D12" s="86"/>
      <c r="E12" s="86"/>
      <c r="F12" s="86"/>
      <c r="G12" s="11" t="s">
        <v>9</v>
      </c>
      <c r="H12" s="11" t="s">
        <v>10</v>
      </c>
      <c r="I12" s="86"/>
      <c r="J12" s="87"/>
    </row>
    <row r="13" spans="1:10" x14ac:dyDescent="0.25">
      <c r="A13" s="13" t="s">
        <v>11</v>
      </c>
      <c r="B13" s="88" t="s">
        <v>12</v>
      </c>
      <c r="C13" s="88"/>
      <c r="D13" s="88"/>
      <c r="E13" s="88"/>
      <c r="F13" s="88"/>
      <c r="G13" s="88">
        <f>ROUND(F14*G14,2)+ROUND(F15*G15,2)+ROUND(F16*G16,2)+ROUND(F17*G17,2)+ROUND(F18*G18,2)+ROUND(F19*G19,2)+ROUND(F20*G20,2)</f>
        <v>73572.639999999999</v>
      </c>
      <c r="H13" s="88"/>
      <c r="I13" s="14">
        <f>ROUND(SUM(I14:I20),2)</f>
        <v>95525.52</v>
      </c>
      <c r="J13" s="15">
        <f t="shared" ref="J13:J76" si="0">I13/VALOR_TOTAL*100</f>
        <v>5.6957534726511332</v>
      </c>
    </row>
    <row r="14" spans="1:10" x14ac:dyDescent="0.25">
      <c r="A14" s="13" t="s">
        <v>13</v>
      </c>
      <c r="B14" s="16" t="s">
        <v>14</v>
      </c>
      <c r="C14" s="17" t="s">
        <v>15</v>
      </c>
      <c r="D14" s="16" t="s">
        <v>16</v>
      </c>
      <c r="E14" s="16" t="s">
        <v>17</v>
      </c>
      <c r="F14" s="18">
        <v>1</v>
      </c>
      <c r="G14" s="19">
        <v>11535.22</v>
      </c>
      <c r="H14" s="19">
        <f t="shared" ref="H14:H20" si="1">ROUND(G14*ROUND(1+(29.84/100),4),2)</f>
        <v>14977.33</v>
      </c>
      <c r="I14" s="19">
        <f t="shared" ref="I14:I20" si="2">ROUND(ROUND(F14,2)*ROUND(H14,2),2)</f>
        <v>14977.33</v>
      </c>
      <c r="J14" s="15">
        <f t="shared" si="0"/>
        <v>0.89303025368029398</v>
      </c>
    </row>
    <row r="15" spans="1:10" x14ac:dyDescent="0.25">
      <c r="A15" s="13" t="s">
        <v>18</v>
      </c>
      <c r="B15" s="16" t="s">
        <v>19</v>
      </c>
      <c r="C15" s="17" t="s">
        <v>20</v>
      </c>
      <c r="D15" s="16" t="s">
        <v>21</v>
      </c>
      <c r="E15" s="16" t="s">
        <v>22</v>
      </c>
      <c r="F15" s="18">
        <v>6</v>
      </c>
      <c r="G15" s="19">
        <v>4994.32</v>
      </c>
      <c r="H15" s="19">
        <f t="shared" si="1"/>
        <v>6484.63</v>
      </c>
      <c r="I15" s="19">
        <f t="shared" si="2"/>
        <v>38907.78</v>
      </c>
      <c r="J15" s="15">
        <f t="shared" si="0"/>
        <v>2.3198944433712194</v>
      </c>
    </row>
    <row r="16" spans="1:10" x14ac:dyDescent="0.25">
      <c r="A16" s="13" t="s">
        <v>23</v>
      </c>
      <c r="B16" s="16" t="s">
        <v>24</v>
      </c>
      <c r="C16" s="17" t="s">
        <v>25</v>
      </c>
      <c r="D16" s="16" t="s">
        <v>16</v>
      </c>
      <c r="E16" s="16" t="s">
        <v>26</v>
      </c>
      <c r="F16" s="18">
        <v>6.16</v>
      </c>
      <c r="G16" s="19">
        <v>140.37</v>
      </c>
      <c r="H16" s="19">
        <f t="shared" si="1"/>
        <v>182.26</v>
      </c>
      <c r="I16" s="19">
        <f t="shared" si="2"/>
        <v>1122.72</v>
      </c>
      <c r="J16" s="15">
        <f t="shared" si="0"/>
        <v>6.69427011631539E-2</v>
      </c>
    </row>
    <row r="17" spans="1:10" x14ac:dyDescent="0.25">
      <c r="A17" s="13" t="s">
        <v>27</v>
      </c>
      <c r="B17" s="16" t="s">
        <v>28</v>
      </c>
      <c r="C17" s="17" t="s">
        <v>29</v>
      </c>
      <c r="D17" s="16" t="s">
        <v>16</v>
      </c>
      <c r="E17" s="16" t="s">
        <v>26</v>
      </c>
      <c r="F17" s="18">
        <v>825.27</v>
      </c>
      <c r="G17" s="19">
        <v>4.4800000000000004</v>
      </c>
      <c r="H17" s="19">
        <f t="shared" si="1"/>
        <v>5.82</v>
      </c>
      <c r="I17" s="19">
        <f t="shared" si="2"/>
        <v>4803.07</v>
      </c>
      <c r="J17" s="15">
        <f t="shared" si="0"/>
        <v>0.28638527832024863</v>
      </c>
    </row>
    <row r="18" spans="1:10" x14ac:dyDescent="0.25">
      <c r="A18" s="13" t="s">
        <v>30</v>
      </c>
      <c r="B18" s="16" t="s">
        <v>31</v>
      </c>
      <c r="C18" s="17" t="s">
        <v>32</v>
      </c>
      <c r="D18" s="16" t="s">
        <v>16</v>
      </c>
      <c r="E18" s="16" t="s">
        <v>26</v>
      </c>
      <c r="F18" s="18">
        <v>825.27</v>
      </c>
      <c r="G18" s="19">
        <v>5.01</v>
      </c>
      <c r="H18" s="19">
        <f t="shared" si="1"/>
        <v>6.5</v>
      </c>
      <c r="I18" s="19">
        <f t="shared" si="2"/>
        <v>5364.26</v>
      </c>
      <c r="J18" s="15">
        <f t="shared" si="0"/>
        <v>0.31984649257291214</v>
      </c>
    </row>
    <row r="19" spans="1:10" x14ac:dyDescent="0.25">
      <c r="A19" s="13" t="s">
        <v>33</v>
      </c>
      <c r="B19" s="16" t="s">
        <v>34</v>
      </c>
      <c r="C19" s="17" t="s">
        <v>35</v>
      </c>
      <c r="D19" s="16" t="s">
        <v>16</v>
      </c>
      <c r="E19" s="16" t="s">
        <v>26</v>
      </c>
      <c r="F19" s="18">
        <v>20</v>
      </c>
      <c r="G19" s="19">
        <v>401.74</v>
      </c>
      <c r="H19" s="19">
        <f t="shared" si="1"/>
        <v>521.62</v>
      </c>
      <c r="I19" s="19">
        <f t="shared" si="2"/>
        <v>10432.4</v>
      </c>
      <c r="J19" s="15">
        <f t="shared" si="0"/>
        <v>0.62203669268783546</v>
      </c>
    </row>
    <row r="20" spans="1:10" x14ac:dyDescent="0.25">
      <c r="A20" s="13" t="s">
        <v>36</v>
      </c>
      <c r="B20" s="16" t="s">
        <v>37</v>
      </c>
      <c r="C20" s="17" t="s">
        <v>38</v>
      </c>
      <c r="D20" s="16" t="s">
        <v>39</v>
      </c>
      <c r="E20" s="16" t="s">
        <v>40</v>
      </c>
      <c r="F20" s="18">
        <v>215.12</v>
      </c>
      <c r="G20" s="19">
        <v>71.31</v>
      </c>
      <c r="H20" s="19">
        <f t="shared" si="1"/>
        <v>92.59</v>
      </c>
      <c r="I20" s="19">
        <f t="shared" si="2"/>
        <v>19917.96</v>
      </c>
      <c r="J20" s="15">
        <f t="shared" si="0"/>
        <v>1.1876176108554692</v>
      </c>
    </row>
    <row r="21" spans="1:10" x14ac:dyDescent="0.25">
      <c r="A21" s="13" t="s">
        <v>41</v>
      </c>
      <c r="B21" s="88" t="s">
        <v>42</v>
      </c>
      <c r="C21" s="88"/>
      <c r="D21" s="88"/>
      <c r="E21" s="88"/>
      <c r="F21" s="88"/>
      <c r="G21" s="88">
        <f>ROUND(F22*G22,2)+ROUND(F23*G23,2)+ROUND(F24*G24,2)</f>
        <v>28794.02</v>
      </c>
      <c r="H21" s="88"/>
      <c r="I21" s="14">
        <f>ROUND(SUM(I22:I24),2)</f>
        <v>37386.379999999997</v>
      </c>
      <c r="J21" s="15">
        <f t="shared" si="0"/>
        <v>2.2291802621420418</v>
      </c>
    </row>
    <row r="22" spans="1:10" x14ac:dyDescent="0.25">
      <c r="A22" s="13" t="s">
        <v>43</v>
      </c>
      <c r="B22" s="16" t="s">
        <v>44</v>
      </c>
      <c r="C22" s="17" t="s">
        <v>45</v>
      </c>
      <c r="D22" s="16" t="s">
        <v>16</v>
      </c>
      <c r="E22" s="16" t="s">
        <v>46</v>
      </c>
      <c r="F22" s="18">
        <v>58.92</v>
      </c>
      <c r="G22" s="19">
        <v>71.69</v>
      </c>
      <c r="H22" s="19">
        <f>ROUND(G22*ROUND(1+(29.84/100),4),2)</f>
        <v>93.08</v>
      </c>
      <c r="I22" s="19">
        <f>ROUND(ROUND(F22,2)*ROUND(H22,2),2)</f>
        <v>5484.27</v>
      </c>
      <c r="J22" s="15">
        <f t="shared" si="0"/>
        <v>0.3270021445311832</v>
      </c>
    </row>
    <row r="23" spans="1:10" x14ac:dyDescent="0.25">
      <c r="A23" s="13" t="s">
        <v>47</v>
      </c>
      <c r="B23" s="16" t="s">
        <v>48</v>
      </c>
      <c r="C23" s="17" t="s">
        <v>49</v>
      </c>
      <c r="D23" s="16" t="s">
        <v>16</v>
      </c>
      <c r="E23" s="16" t="s">
        <v>46</v>
      </c>
      <c r="F23" s="18">
        <v>41.24</v>
      </c>
      <c r="G23" s="19">
        <v>14.72</v>
      </c>
      <c r="H23" s="19">
        <f>ROUND(G23*ROUND(1+(29.84/100),4),2)</f>
        <v>19.11</v>
      </c>
      <c r="I23" s="19">
        <f>ROUND(ROUND(F23,2)*ROUND(H23,2),2)</f>
        <v>788.1</v>
      </c>
      <c r="J23" s="15">
        <f t="shared" si="0"/>
        <v>4.6990828333584131E-2</v>
      </c>
    </row>
    <row r="24" spans="1:10" x14ac:dyDescent="0.25">
      <c r="A24" s="13" t="s">
        <v>50</v>
      </c>
      <c r="B24" s="16" t="s">
        <v>51</v>
      </c>
      <c r="C24" s="17" t="s">
        <v>52</v>
      </c>
      <c r="D24" s="16" t="s">
        <v>16</v>
      </c>
      <c r="E24" s="16" t="s">
        <v>46</v>
      </c>
      <c r="F24" s="18">
        <v>156.58000000000001</v>
      </c>
      <c r="G24" s="19">
        <v>153.04</v>
      </c>
      <c r="H24" s="19">
        <f>ROUND(G24*ROUND(1+(29.84/100),4),2)</f>
        <v>198.71</v>
      </c>
      <c r="I24" s="19">
        <f>ROUND(ROUND(F24,2)*ROUND(H24,2),2)</f>
        <v>31114.01</v>
      </c>
      <c r="J24" s="15">
        <f t="shared" si="0"/>
        <v>1.8551872892772745</v>
      </c>
    </row>
    <row r="25" spans="1:10" x14ac:dyDescent="0.25">
      <c r="A25" s="13" t="s">
        <v>53</v>
      </c>
      <c r="B25" s="88" t="s">
        <v>54</v>
      </c>
      <c r="C25" s="88"/>
      <c r="D25" s="88"/>
      <c r="E25" s="88"/>
      <c r="F25" s="88"/>
      <c r="G25" s="88">
        <f>ROUND(F26*G26,2)+ROUND(F29*G29,2)</f>
        <v>0</v>
      </c>
      <c r="H25" s="88"/>
      <c r="I25" s="14">
        <f>ROUND(I26+I29,2)</f>
        <v>121675.06</v>
      </c>
      <c r="J25" s="15">
        <f t="shared" si="0"/>
        <v>7.2549319336867768</v>
      </c>
    </row>
    <row r="26" spans="1:10" x14ac:dyDescent="0.25">
      <c r="A26" s="13" t="s">
        <v>55</v>
      </c>
      <c r="B26" s="88" t="s">
        <v>56</v>
      </c>
      <c r="C26" s="88"/>
      <c r="D26" s="88"/>
      <c r="E26" s="88"/>
      <c r="F26" s="88"/>
      <c r="G26" s="88">
        <f>ROUND(F27*G27,2)+ROUND(F28*G28,2)</f>
        <v>48724.5</v>
      </c>
      <c r="H26" s="88"/>
      <c r="I26" s="14">
        <f>ROUND(SUM(I27:I28),2)</f>
        <v>63263.97</v>
      </c>
      <c r="J26" s="15">
        <f t="shared" si="0"/>
        <v>3.7721435781893375</v>
      </c>
    </row>
    <row r="27" spans="1:10" x14ac:dyDescent="0.25">
      <c r="A27" s="13" t="s">
        <v>57</v>
      </c>
      <c r="B27" s="16" t="s">
        <v>58</v>
      </c>
      <c r="C27" s="17" t="s">
        <v>59</v>
      </c>
      <c r="D27" s="16" t="s">
        <v>16</v>
      </c>
      <c r="E27" s="16" t="s">
        <v>46</v>
      </c>
      <c r="F27" s="18">
        <v>3.92</v>
      </c>
      <c r="G27" s="19">
        <v>742.98</v>
      </c>
      <c r="H27" s="19">
        <f>ROUND(G27*ROUND(1+(29.84/100),4),2)</f>
        <v>964.69</v>
      </c>
      <c r="I27" s="19">
        <f>ROUND(ROUND(F27,2)*ROUND(H27,2),2)</f>
        <v>3781.58</v>
      </c>
      <c r="J27" s="15">
        <f t="shared" si="0"/>
        <v>0.22547846289774787</v>
      </c>
    </row>
    <row r="28" spans="1:10" x14ac:dyDescent="0.25">
      <c r="A28" s="13" t="s">
        <v>60</v>
      </c>
      <c r="B28" s="16" t="s">
        <v>61</v>
      </c>
      <c r="C28" s="17" t="s">
        <v>62</v>
      </c>
      <c r="D28" s="16" t="s">
        <v>16</v>
      </c>
      <c r="E28" s="16" t="s">
        <v>46</v>
      </c>
      <c r="F28" s="18">
        <v>15.78</v>
      </c>
      <c r="G28" s="19">
        <v>2903.17</v>
      </c>
      <c r="H28" s="19">
        <f>ROUND(G28*ROUND(1+(29.84/100),4),2)</f>
        <v>3769.48</v>
      </c>
      <c r="I28" s="19">
        <f>ROUND(ROUND(F28,2)*ROUND(H28,2),2)</f>
        <v>59482.39</v>
      </c>
      <c r="J28" s="15">
        <f t="shared" si="0"/>
        <v>3.5466651152915891</v>
      </c>
    </row>
    <row r="29" spans="1:10" x14ac:dyDescent="0.25">
      <c r="A29" s="13" t="s">
        <v>63</v>
      </c>
      <c r="B29" s="88" t="s">
        <v>64</v>
      </c>
      <c r="C29" s="88"/>
      <c r="D29" s="88"/>
      <c r="E29" s="88"/>
      <c r="F29" s="88"/>
      <c r="G29" s="88">
        <f>ROUND(F30*G30,2)</f>
        <v>44987.03</v>
      </c>
      <c r="H29" s="88"/>
      <c r="I29" s="14">
        <f>ROUND(SUM(I30:I30),2)</f>
        <v>58411.09</v>
      </c>
      <c r="J29" s="15">
        <f t="shared" si="0"/>
        <v>3.4827883554974406</v>
      </c>
    </row>
    <row r="30" spans="1:10" x14ac:dyDescent="0.25">
      <c r="A30" s="13" t="s">
        <v>65</v>
      </c>
      <c r="B30" s="16" t="s">
        <v>66</v>
      </c>
      <c r="C30" s="17" t="s">
        <v>67</v>
      </c>
      <c r="D30" s="16" t="s">
        <v>16</v>
      </c>
      <c r="E30" s="16" t="s">
        <v>46</v>
      </c>
      <c r="F30" s="18">
        <v>16.18</v>
      </c>
      <c r="G30" s="19">
        <v>2780.41</v>
      </c>
      <c r="H30" s="19">
        <f>ROUND(G30*ROUND(1+(29.84/100),4),2)</f>
        <v>3610.08</v>
      </c>
      <c r="I30" s="19">
        <f>ROUND(ROUND(F30,2)*ROUND(H30,2),2)</f>
        <v>58411.09</v>
      </c>
      <c r="J30" s="15">
        <f t="shared" si="0"/>
        <v>3.4827883554974406</v>
      </c>
    </row>
    <row r="31" spans="1:10" x14ac:dyDescent="0.25">
      <c r="A31" s="13" t="s">
        <v>68</v>
      </c>
      <c r="B31" s="88" t="s">
        <v>69</v>
      </c>
      <c r="C31" s="88"/>
      <c r="D31" s="88"/>
      <c r="E31" s="88"/>
      <c r="F31" s="88"/>
      <c r="G31" s="88">
        <f>ROUND(F32*G32,2)</f>
        <v>0</v>
      </c>
      <c r="H31" s="88"/>
      <c r="I31" s="14">
        <f>ROUND(I32,2)</f>
        <v>75992.72</v>
      </c>
      <c r="J31" s="15">
        <f t="shared" si="0"/>
        <v>4.5311012055857445</v>
      </c>
    </row>
    <row r="32" spans="1:10" x14ac:dyDescent="0.25">
      <c r="A32" s="13" t="s">
        <v>70</v>
      </c>
      <c r="B32" s="88" t="s">
        <v>71</v>
      </c>
      <c r="C32" s="88"/>
      <c r="D32" s="88"/>
      <c r="E32" s="88"/>
      <c r="F32" s="88"/>
      <c r="G32" s="88">
        <f>ROUND(F33*G33,2)+ROUND(F34*G34,2)</f>
        <v>58527.91</v>
      </c>
      <c r="H32" s="88"/>
      <c r="I32" s="14">
        <f>ROUND(SUM(I33:I34),2)</f>
        <v>75992.72</v>
      </c>
      <c r="J32" s="15">
        <f t="shared" si="0"/>
        <v>4.5311012055857445</v>
      </c>
    </row>
    <row r="33" spans="1:10" x14ac:dyDescent="0.25">
      <c r="A33" s="13" t="s">
        <v>72</v>
      </c>
      <c r="B33" s="16" t="s">
        <v>61</v>
      </c>
      <c r="C33" s="17" t="s">
        <v>73</v>
      </c>
      <c r="D33" s="16" t="s">
        <v>16</v>
      </c>
      <c r="E33" s="16" t="s">
        <v>46</v>
      </c>
      <c r="F33" s="18">
        <v>9.5</v>
      </c>
      <c r="G33" s="19">
        <v>2903.17</v>
      </c>
      <c r="H33" s="19">
        <f>ROUND(G33*ROUND(1+(29.84/100),4),2)</f>
        <v>3769.48</v>
      </c>
      <c r="I33" s="19">
        <f>ROUND(ROUND(F33,2)*ROUND(H33,2),2)</f>
        <v>35810.06</v>
      </c>
      <c r="J33" s="15">
        <f t="shared" si="0"/>
        <v>2.1351914504191698</v>
      </c>
    </row>
    <row r="34" spans="1:10" x14ac:dyDescent="0.25">
      <c r="A34" s="13" t="s">
        <v>74</v>
      </c>
      <c r="B34" s="16" t="s">
        <v>61</v>
      </c>
      <c r="C34" s="17" t="s">
        <v>75</v>
      </c>
      <c r="D34" s="16" t="s">
        <v>16</v>
      </c>
      <c r="E34" s="16" t="s">
        <v>46</v>
      </c>
      <c r="F34" s="18">
        <v>10.66</v>
      </c>
      <c r="G34" s="19">
        <v>2903.17</v>
      </c>
      <c r="H34" s="19">
        <f>ROUND(G34*ROUND(1+(29.84/100),4),2)</f>
        <v>3769.48</v>
      </c>
      <c r="I34" s="19">
        <f>ROUND(ROUND(F34,2)*ROUND(H34,2),2)</f>
        <v>40182.660000000003</v>
      </c>
      <c r="J34" s="15">
        <f t="shared" si="0"/>
        <v>2.3959097551665751</v>
      </c>
    </row>
    <row r="35" spans="1:10" x14ac:dyDescent="0.25">
      <c r="A35" s="13" t="s">
        <v>76</v>
      </c>
      <c r="B35" s="88" t="s">
        <v>77</v>
      </c>
      <c r="C35" s="88"/>
      <c r="D35" s="88"/>
      <c r="E35" s="88"/>
      <c r="F35" s="88"/>
      <c r="G35" s="88">
        <f>ROUND(F36*G36,2)</f>
        <v>8091.31</v>
      </c>
      <c r="H35" s="88"/>
      <c r="I35" s="14">
        <f>ROUND(SUM(I36:I36),2)</f>
        <v>10505.97</v>
      </c>
      <c r="J35" s="15">
        <f t="shared" si="0"/>
        <v>0.62642333808880202</v>
      </c>
    </row>
    <row r="36" spans="1:10" x14ac:dyDescent="0.25">
      <c r="A36" s="13" t="s">
        <v>78</v>
      </c>
      <c r="B36" s="16" t="s">
        <v>79</v>
      </c>
      <c r="C36" s="17" t="s">
        <v>80</v>
      </c>
      <c r="D36" s="16" t="s">
        <v>16</v>
      </c>
      <c r="E36" s="16" t="s">
        <v>26</v>
      </c>
      <c r="F36" s="18">
        <v>259.92</v>
      </c>
      <c r="G36" s="19">
        <v>31.13</v>
      </c>
      <c r="H36" s="19">
        <f>ROUND(G36*ROUND(1+(29.84/100),4),2)</f>
        <v>40.42</v>
      </c>
      <c r="I36" s="19">
        <f>ROUND(ROUND(F36,2)*ROUND(H36,2),2)</f>
        <v>10505.97</v>
      </c>
      <c r="J36" s="15">
        <f t="shared" si="0"/>
        <v>0.62642333808880202</v>
      </c>
    </row>
    <row r="37" spans="1:10" x14ac:dyDescent="0.25">
      <c r="A37" s="13" t="s">
        <v>81</v>
      </c>
      <c r="B37" s="88" t="s">
        <v>82</v>
      </c>
      <c r="C37" s="88"/>
      <c r="D37" s="88"/>
      <c r="E37" s="88"/>
      <c r="F37" s="88"/>
      <c r="G37" s="88">
        <f>ROUND(F38*G38,2)+ROUND(F39*G39,2)+ROUND(F40*G40,2)+ROUND(F41*G41,2)</f>
        <v>169745.45</v>
      </c>
      <c r="H37" s="88"/>
      <c r="I37" s="14">
        <f>ROUND(SUM(I38:I41),2)</f>
        <v>220393.23</v>
      </c>
      <c r="J37" s="15">
        <f t="shared" si="0"/>
        <v>13.141048644606174</v>
      </c>
    </row>
    <row r="38" spans="1:10" x14ac:dyDescent="0.25">
      <c r="A38" s="13" t="s">
        <v>83</v>
      </c>
      <c r="B38" s="16" t="s">
        <v>84</v>
      </c>
      <c r="C38" s="17" t="s">
        <v>85</v>
      </c>
      <c r="D38" s="16" t="s">
        <v>16</v>
      </c>
      <c r="E38" s="16" t="s">
        <v>26</v>
      </c>
      <c r="F38" s="18">
        <v>1005.95</v>
      </c>
      <c r="G38" s="19">
        <v>119.15</v>
      </c>
      <c r="H38" s="19">
        <f>ROUND(G38*ROUND(1+(29.84/100),4),2)</f>
        <v>154.69999999999999</v>
      </c>
      <c r="I38" s="19">
        <f>ROUND(ROUND(F38,2)*ROUND(H38,2),2)</f>
        <v>155620.47</v>
      </c>
      <c r="J38" s="15">
        <f t="shared" si="0"/>
        <v>9.278942762291182</v>
      </c>
    </row>
    <row r="39" spans="1:10" x14ac:dyDescent="0.25">
      <c r="A39" s="13" t="s">
        <v>86</v>
      </c>
      <c r="B39" s="16" t="s">
        <v>87</v>
      </c>
      <c r="C39" s="17" t="s">
        <v>88</v>
      </c>
      <c r="D39" s="16" t="s">
        <v>39</v>
      </c>
      <c r="E39" s="16" t="s">
        <v>89</v>
      </c>
      <c r="F39" s="18">
        <v>100</v>
      </c>
      <c r="G39" s="19">
        <v>52.21</v>
      </c>
      <c r="H39" s="19">
        <f>ROUND(G39*ROUND(1+(29.84/100),4),2)</f>
        <v>67.790000000000006</v>
      </c>
      <c r="I39" s="19">
        <f>ROUND(ROUND(F39,2)*ROUND(H39,2),2)</f>
        <v>6779</v>
      </c>
      <c r="J39" s="15">
        <f t="shared" si="0"/>
        <v>0.40420102179084738</v>
      </c>
    </row>
    <row r="40" spans="1:10" x14ac:dyDescent="0.25">
      <c r="A40" s="13" t="s">
        <v>90</v>
      </c>
      <c r="B40" s="16" t="s">
        <v>91</v>
      </c>
      <c r="C40" s="17" t="s">
        <v>92</v>
      </c>
      <c r="D40" s="16" t="s">
        <v>39</v>
      </c>
      <c r="E40" s="16" t="s">
        <v>89</v>
      </c>
      <c r="F40" s="18">
        <v>18</v>
      </c>
      <c r="G40" s="19">
        <v>41.11</v>
      </c>
      <c r="H40" s="19">
        <f>ROUND(G40*ROUND(1+(29.84/100),4),2)</f>
        <v>53.38</v>
      </c>
      <c r="I40" s="19">
        <f>ROUND(ROUND(F40,2)*ROUND(H40,2),2)</f>
        <v>960.84</v>
      </c>
      <c r="J40" s="15">
        <f t="shared" si="0"/>
        <v>5.729053101895823E-2</v>
      </c>
    </row>
    <row r="41" spans="1:10" x14ac:dyDescent="0.25">
      <c r="A41" s="13" t="s">
        <v>93</v>
      </c>
      <c r="B41" s="16" t="s">
        <v>94</v>
      </c>
      <c r="C41" s="17" t="s">
        <v>95</v>
      </c>
      <c r="D41" s="16" t="s">
        <v>16</v>
      </c>
      <c r="E41" s="16" t="s">
        <v>26</v>
      </c>
      <c r="F41" s="18">
        <v>36.520000000000003</v>
      </c>
      <c r="G41" s="19">
        <v>1202.78</v>
      </c>
      <c r="H41" s="19">
        <f>ROUND(G41*ROUND(1+(29.84/100),4),2)</f>
        <v>1561.69</v>
      </c>
      <c r="I41" s="19">
        <f>ROUND(ROUND(F41,2)*ROUND(H41,2),2)</f>
        <v>57032.92</v>
      </c>
      <c r="J41" s="15">
        <f t="shared" si="0"/>
        <v>3.4006143295051858</v>
      </c>
    </row>
    <row r="42" spans="1:10" x14ac:dyDescent="0.25">
      <c r="A42" s="13" t="s">
        <v>96</v>
      </c>
      <c r="B42" s="88" t="s">
        <v>97</v>
      </c>
      <c r="C42" s="88"/>
      <c r="D42" s="88"/>
      <c r="E42" s="88"/>
      <c r="F42" s="88"/>
      <c r="G42" s="88">
        <f>ROUND(F43*G43,2)+ROUND(F44*G44,2)+ROUND(F45*G45,2)+ROUND(F46*G46,2)</f>
        <v>112929.45999999999</v>
      </c>
      <c r="H42" s="88"/>
      <c r="I42" s="14">
        <f>ROUND(SUM(I43:I46),2)</f>
        <v>146628.68</v>
      </c>
      <c r="J42" s="15">
        <f t="shared" si="0"/>
        <v>8.7428031095800538</v>
      </c>
    </row>
    <row r="43" spans="1:10" x14ac:dyDescent="0.25">
      <c r="A43" s="13" t="s">
        <v>98</v>
      </c>
      <c r="B43" s="16" t="s">
        <v>99</v>
      </c>
      <c r="C43" s="17" t="s">
        <v>100</v>
      </c>
      <c r="D43" s="16" t="s">
        <v>16</v>
      </c>
      <c r="E43" s="16" t="s">
        <v>26</v>
      </c>
      <c r="F43" s="18">
        <v>2014.35</v>
      </c>
      <c r="G43" s="19">
        <v>12.43</v>
      </c>
      <c r="H43" s="19">
        <f>ROUND(G43*ROUND(1+(29.84/100),4),2)</f>
        <v>16.14</v>
      </c>
      <c r="I43" s="19">
        <f>ROUND(ROUND(F43,2)*ROUND(H43,2),2)</f>
        <v>32511.61</v>
      </c>
      <c r="J43" s="15">
        <f t="shared" si="0"/>
        <v>1.9385198380388748</v>
      </c>
    </row>
    <row r="44" spans="1:10" x14ac:dyDescent="0.25">
      <c r="A44" s="13" t="s">
        <v>101</v>
      </c>
      <c r="B44" s="16" t="s">
        <v>102</v>
      </c>
      <c r="C44" s="17" t="s">
        <v>103</v>
      </c>
      <c r="D44" s="16" t="s">
        <v>16</v>
      </c>
      <c r="E44" s="16" t="s">
        <v>26</v>
      </c>
      <c r="F44" s="18">
        <v>1728.3</v>
      </c>
      <c r="G44" s="19">
        <v>37.229999999999997</v>
      </c>
      <c r="H44" s="19">
        <f>ROUND(G44*ROUND(1+(29.84/100),4),2)</f>
        <v>48.34</v>
      </c>
      <c r="I44" s="19">
        <f>ROUND(ROUND(F44,2)*ROUND(H44,2),2)</f>
        <v>83546.02</v>
      </c>
      <c r="J44" s="15">
        <f t="shared" si="0"/>
        <v>4.9814702243042595</v>
      </c>
    </row>
    <row r="45" spans="1:10" x14ac:dyDescent="0.25">
      <c r="A45" s="13" t="s">
        <v>104</v>
      </c>
      <c r="B45" s="16" t="s">
        <v>105</v>
      </c>
      <c r="C45" s="17" t="s">
        <v>106</v>
      </c>
      <c r="D45" s="16" t="s">
        <v>16</v>
      </c>
      <c r="E45" s="16" t="s">
        <v>26</v>
      </c>
      <c r="F45" s="18">
        <v>281.32</v>
      </c>
      <c r="G45" s="19">
        <v>31.81</v>
      </c>
      <c r="H45" s="19">
        <f>ROUND(G45*ROUND(1+(29.84/100),4),2)</f>
        <v>41.3</v>
      </c>
      <c r="I45" s="19">
        <f>ROUND(ROUND(F45,2)*ROUND(H45,2),2)</f>
        <v>11618.52</v>
      </c>
      <c r="J45" s="15">
        <f t="shared" si="0"/>
        <v>0.69275964828107339</v>
      </c>
    </row>
    <row r="46" spans="1:10" x14ac:dyDescent="0.25">
      <c r="A46" s="13" t="s">
        <v>107</v>
      </c>
      <c r="B46" s="16" t="s">
        <v>108</v>
      </c>
      <c r="C46" s="17" t="s">
        <v>109</v>
      </c>
      <c r="D46" s="16" t="s">
        <v>16</v>
      </c>
      <c r="E46" s="16" t="s">
        <v>26</v>
      </c>
      <c r="F46" s="18">
        <v>281.32</v>
      </c>
      <c r="G46" s="19">
        <v>51.89</v>
      </c>
      <c r="H46" s="19">
        <f>ROUND(G46*ROUND(1+(29.84/100),4),2)</f>
        <v>67.37</v>
      </c>
      <c r="I46" s="19">
        <f>ROUND(ROUND(F46,2)*ROUND(H46,2),2)</f>
        <v>18952.53</v>
      </c>
      <c r="J46" s="15">
        <f t="shared" si="0"/>
        <v>1.1300533989558472</v>
      </c>
    </row>
    <row r="47" spans="1:10" x14ac:dyDescent="0.25">
      <c r="A47" s="13" t="s">
        <v>110</v>
      </c>
      <c r="B47" s="88" t="s">
        <v>111</v>
      </c>
      <c r="C47" s="88"/>
      <c r="D47" s="88"/>
      <c r="E47" s="88"/>
      <c r="F47" s="88"/>
      <c r="G47" s="88">
        <f>ROUND(F48*G48,2)+ROUND(F49*G49,2)+ROUND(F50*G50,2)+ROUND(F51*G51,2)+ROUND(F52*G52,2)</f>
        <v>136610.68</v>
      </c>
      <c r="H47" s="88"/>
      <c r="I47" s="14">
        <f>ROUND(SUM(I48:I52),2)</f>
        <v>177371.1</v>
      </c>
      <c r="J47" s="15">
        <f t="shared" si="0"/>
        <v>10.5758341726164</v>
      </c>
    </row>
    <row r="48" spans="1:10" x14ac:dyDescent="0.25">
      <c r="A48" s="13" t="s">
        <v>112</v>
      </c>
      <c r="B48" s="16" t="s">
        <v>113</v>
      </c>
      <c r="C48" s="17" t="s">
        <v>114</v>
      </c>
      <c r="D48" s="16" t="s">
        <v>16</v>
      </c>
      <c r="E48" s="16" t="s">
        <v>26</v>
      </c>
      <c r="F48" s="18">
        <v>477.12</v>
      </c>
      <c r="G48" s="19">
        <v>66.77</v>
      </c>
      <c r="H48" s="19">
        <f>ROUND(G48*ROUND(1+(29.84/100),4),2)</f>
        <v>86.69</v>
      </c>
      <c r="I48" s="19">
        <f>ROUND(ROUND(F48,2)*ROUND(H48,2),2)</f>
        <v>41361.53</v>
      </c>
      <c r="J48" s="15">
        <f t="shared" si="0"/>
        <v>2.4662004261443853</v>
      </c>
    </row>
    <row r="49" spans="1:10" x14ac:dyDescent="0.25">
      <c r="A49" s="13" t="s">
        <v>115</v>
      </c>
      <c r="B49" s="16" t="s">
        <v>116</v>
      </c>
      <c r="C49" s="17" t="s">
        <v>117</v>
      </c>
      <c r="D49" s="16" t="s">
        <v>16</v>
      </c>
      <c r="E49" s="16" t="s">
        <v>26</v>
      </c>
      <c r="F49" s="18">
        <v>238.56</v>
      </c>
      <c r="G49" s="19">
        <v>33.04</v>
      </c>
      <c r="H49" s="19">
        <f>ROUND(G49*ROUND(1+(29.84/100),4),2)</f>
        <v>42.9</v>
      </c>
      <c r="I49" s="19">
        <f>ROUND(ROUND(F49,2)*ROUND(H49,2),2)</f>
        <v>10234.219999999999</v>
      </c>
      <c r="J49" s="15">
        <f t="shared" si="0"/>
        <v>0.61022011819329192</v>
      </c>
    </row>
    <row r="50" spans="1:10" x14ac:dyDescent="0.25">
      <c r="A50" s="13" t="s">
        <v>118</v>
      </c>
      <c r="B50" s="16" t="s">
        <v>119</v>
      </c>
      <c r="C50" s="17" t="s">
        <v>120</v>
      </c>
      <c r="D50" s="16" t="s">
        <v>16</v>
      </c>
      <c r="E50" s="16" t="s">
        <v>26</v>
      </c>
      <c r="F50" s="18">
        <v>616.71</v>
      </c>
      <c r="G50" s="19">
        <v>110.23</v>
      </c>
      <c r="H50" s="19">
        <f>ROUND(G50*ROUND(1+(29.84/100),4),2)</f>
        <v>143.12</v>
      </c>
      <c r="I50" s="19">
        <f>ROUND(ROUND(F50,2)*ROUND(H50,2),2)</f>
        <v>88263.54</v>
      </c>
      <c r="J50" s="15">
        <f t="shared" si="0"/>
        <v>5.2627545441624619</v>
      </c>
    </row>
    <row r="51" spans="1:10" x14ac:dyDescent="0.25">
      <c r="A51" s="13" t="s">
        <v>121</v>
      </c>
      <c r="B51" s="16" t="s">
        <v>122</v>
      </c>
      <c r="C51" s="17" t="s">
        <v>123</v>
      </c>
      <c r="D51" s="16" t="s">
        <v>16</v>
      </c>
      <c r="E51" s="16" t="s">
        <v>26</v>
      </c>
      <c r="F51" s="18">
        <v>441.6</v>
      </c>
      <c r="G51" s="19">
        <v>58.35</v>
      </c>
      <c r="H51" s="19">
        <f>ROUND(G51*ROUND(1+(29.84/100),4),2)</f>
        <v>75.760000000000005</v>
      </c>
      <c r="I51" s="19">
        <f>ROUND(ROUND(F51,2)*ROUND(H51,2),2)</f>
        <v>33455.620000000003</v>
      </c>
      <c r="J51" s="15">
        <f t="shared" si="0"/>
        <v>1.9948068724953991</v>
      </c>
    </row>
    <row r="52" spans="1:10" x14ac:dyDescent="0.25">
      <c r="A52" s="13" t="s">
        <v>124</v>
      </c>
      <c r="B52" s="16" t="s">
        <v>122</v>
      </c>
      <c r="C52" s="17" t="s">
        <v>125</v>
      </c>
      <c r="D52" s="16" t="s">
        <v>16</v>
      </c>
      <c r="E52" s="16" t="s">
        <v>26</v>
      </c>
      <c r="F52" s="18">
        <v>53.54</v>
      </c>
      <c r="G52" s="19">
        <v>58.35</v>
      </c>
      <c r="H52" s="19">
        <f>ROUND(G52*ROUND(1+(29.84/100),4),2)</f>
        <v>75.760000000000005</v>
      </c>
      <c r="I52" s="19">
        <f>ROUND(ROUND(F52,2)*ROUND(H52,2),2)</f>
        <v>4056.19</v>
      </c>
      <c r="J52" s="15">
        <f t="shared" si="0"/>
        <v>0.2418522116208611</v>
      </c>
    </row>
    <row r="53" spans="1:10" x14ac:dyDescent="0.25">
      <c r="A53" s="13" t="s">
        <v>126</v>
      </c>
      <c r="B53" s="88" t="s">
        <v>127</v>
      </c>
      <c r="C53" s="88"/>
      <c r="D53" s="88"/>
      <c r="E53" s="88"/>
      <c r="F53" s="88"/>
      <c r="G53" s="88">
        <f>ROUND(F54*G54,2)+ROUND(F79*G79,2)</f>
        <v>0</v>
      </c>
      <c r="H53" s="88"/>
      <c r="I53" s="14">
        <f>ROUND(I54+I79,2)</f>
        <v>69251.39</v>
      </c>
      <c r="J53" s="15">
        <f t="shared" si="0"/>
        <v>4.1291462750311956</v>
      </c>
    </row>
    <row r="54" spans="1:10" x14ac:dyDescent="0.25">
      <c r="A54" s="13" t="s">
        <v>128</v>
      </c>
      <c r="B54" s="88" t="s">
        <v>129</v>
      </c>
      <c r="C54" s="88"/>
      <c r="D54" s="88"/>
      <c r="E54" s="88"/>
      <c r="F54" s="88"/>
      <c r="G54" s="88">
        <f>ROUND(F55*G55,2)+ROUND(F61*G61,2)+ROUND(F67*G67,2)+ROUND(F72*G72,2)</f>
        <v>0</v>
      </c>
      <c r="H54" s="88"/>
      <c r="I54" s="14">
        <f>ROUND(I55+I61+I67+I72,2)</f>
        <v>59476.73</v>
      </c>
      <c r="J54" s="15">
        <f t="shared" si="0"/>
        <v>3.5463276351642348</v>
      </c>
    </row>
    <row r="55" spans="1:10" x14ac:dyDescent="0.25">
      <c r="A55" s="13" t="s">
        <v>130</v>
      </c>
      <c r="B55" s="88" t="s">
        <v>131</v>
      </c>
      <c r="C55" s="88"/>
      <c r="D55" s="88"/>
      <c r="E55" s="88"/>
      <c r="F55" s="88"/>
      <c r="G55" s="88">
        <f>ROUND(F56*G56,2)+ROUND(F57*G57,2)+ROUND(F58*G58,2)+ROUND(F59*G59,2)+ROUND(F60*G60,2)</f>
        <v>2044.96</v>
      </c>
      <c r="H55" s="88"/>
      <c r="I55" s="14">
        <f>ROUND(SUM(I56:I60),2)</f>
        <v>2655.26</v>
      </c>
      <c r="J55" s="15">
        <f t="shared" si="0"/>
        <v>0.15832111006348512</v>
      </c>
    </row>
    <row r="56" spans="1:10" ht="24.75" x14ac:dyDescent="0.25">
      <c r="A56" s="13" t="s">
        <v>132</v>
      </c>
      <c r="B56" s="16" t="s">
        <v>133</v>
      </c>
      <c r="C56" s="17" t="s">
        <v>134</v>
      </c>
      <c r="D56" s="16" t="s">
        <v>39</v>
      </c>
      <c r="E56" s="16" t="s">
        <v>22</v>
      </c>
      <c r="F56" s="18">
        <v>2</v>
      </c>
      <c r="G56" s="19">
        <v>398.01</v>
      </c>
      <c r="H56" s="19">
        <f>ROUND(G56*ROUND(1+(29.84/100),4),2)</f>
        <v>516.78</v>
      </c>
      <c r="I56" s="19">
        <f>ROUND(ROUND(F56,2)*ROUND(H56,2),2)</f>
        <v>1033.56</v>
      </c>
      <c r="J56" s="15">
        <f t="shared" si="0"/>
        <v>6.1626494775357456E-2</v>
      </c>
    </row>
    <row r="57" spans="1:10" x14ac:dyDescent="0.25">
      <c r="A57" s="13" t="s">
        <v>135</v>
      </c>
      <c r="B57" s="16" t="s">
        <v>136</v>
      </c>
      <c r="C57" s="17" t="s">
        <v>137</v>
      </c>
      <c r="D57" s="16" t="s">
        <v>16</v>
      </c>
      <c r="E57" s="16" t="s">
        <v>138</v>
      </c>
      <c r="F57" s="18">
        <v>14</v>
      </c>
      <c r="G57" s="19">
        <v>18.96</v>
      </c>
      <c r="H57" s="19">
        <f>ROUND(G57*ROUND(1+(29.84/100),4),2)</f>
        <v>24.62</v>
      </c>
      <c r="I57" s="19">
        <f>ROUND(ROUND(F57,2)*ROUND(H57,2),2)</f>
        <v>344.68</v>
      </c>
      <c r="J57" s="15">
        <f t="shared" si="0"/>
        <v>2.0551704999390661E-2</v>
      </c>
    </row>
    <row r="58" spans="1:10" x14ac:dyDescent="0.25">
      <c r="A58" s="13" t="s">
        <v>139</v>
      </c>
      <c r="B58" s="16" t="s">
        <v>140</v>
      </c>
      <c r="C58" s="17" t="s">
        <v>141</v>
      </c>
      <c r="D58" s="16" t="s">
        <v>16</v>
      </c>
      <c r="E58" s="16" t="s">
        <v>138</v>
      </c>
      <c r="F58" s="18">
        <v>10</v>
      </c>
      <c r="G58" s="19">
        <v>50.62</v>
      </c>
      <c r="H58" s="19">
        <f>ROUND(G58*ROUND(1+(29.84/100),4),2)</f>
        <v>65.73</v>
      </c>
      <c r="I58" s="19">
        <f>ROUND(ROUND(F58,2)*ROUND(H58,2),2)</f>
        <v>657.3</v>
      </c>
      <c r="J58" s="15">
        <f t="shared" si="0"/>
        <v>3.9191817616628412E-2</v>
      </c>
    </row>
    <row r="59" spans="1:10" x14ac:dyDescent="0.25">
      <c r="A59" s="13" t="s">
        <v>142</v>
      </c>
      <c r="B59" s="16" t="s">
        <v>143</v>
      </c>
      <c r="C59" s="17" t="s">
        <v>144</v>
      </c>
      <c r="D59" s="16" t="s">
        <v>145</v>
      </c>
      <c r="E59" s="16" t="s">
        <v>138</v>
      </c>
      <c r="F59" s="18">
        <v>2</v>
      </c>
      <c r="G59" s="19">
        <v>63.39</v>
      </c>
      <c r="H59" s="19">
        <f>ROUND(G59*ROUND(1+(29.84/100),4),2)</f>
        <v>82.31</v>
      </c>
      <c r="I59" s="19">
        <f>ROUND(ROUND(F59,2)*ROUND(H59,2),2)</f>
        <v>164.62</v>
      </c>
      <c r="J59" s="15">
        <f t="shared" si="0"/>
        <v>9.8155439160951923E-3</v>
      </c>
    </row>
    <row r="60" spans="1:10" x14ac:dyDescent="0.25">
      <c r="A60" s="13" t="s">
        <v>146</v>
      </c>
      <c r="B60" s="16" t="s">
        <v>147</v>
      </c>
      <c r="C60" s="17" t="s">
        <v>148</v>
      </c>
      <c r="D60" s="16" t="s">
        <v>145</v>
      </c>
      <c r="E60" s="16" t="s">
        <v>138</v>
      </c>
      <c r="F60" s="18">
        <v>6</v>
      </c>
      <c r="G60" s="19">
        <v>58.42</v>
      </c>
      <c r="H60" s="19">
        <f>ROUND(G60*ROUND(1+(29.84/100),4),2)</f>
        <v>75.849999999999994</v>
      </c>
      <c r="I60" s="19">
        <f>ROUND(ROUND(F60,2)*ROUND(H60,2),2)</f>
        <v>455.1</v>
      </c>
      <c r="J60" s="15">
        <f t="shared" si="0"/>
        <v>2.7135548756013372E-2</v>
      </c>
    </row>
    <row r="61" spans="1:10" x14ac:dyDescent="0.25">
      <c r="A61" s="13" t="s">
        <v>149</v>
      </c>
      <c r="B61" s="88" t="s">
        <v>150</v>
      </c>
      <c r="C61" s="88"/>
      <c r="D61" s="88"/>
      <c r="E61" s="88"/>
      <c r="F61" s="88"/>
      <c r="G61" s="88">
        <f>ROUND(F62*G62,2)+ROUND(F63*G63,2)+ROUND(F64*G64,2)+ROUND(F65*G65,2)+ROUND(F66*G66,2)</f>
        <v>13704.92</v>
      </c>
      <c r="H61" s="88"/>
      <c r="I61" s="14">
        <f>ROUND(SUM(I62:I66),2)</f>
        <v>17794.2</v>
      </c>
      <c r="J61" s="15">
        <f t="shared" si="0"/>
        <v>1.0609874350126416</v>
      </c>
    </row>
    <row r="62" spans="1:10" ht="16.5" x14ac:dyDescent="0.25">
      <c r="A62" s="13" t="s">
        <v>151</v>
      </c>
      <c r="B62" s="16" t="s">
        <v>152</v>
      </c>
      <c r="C62" s="17" t="s">
        <v>153</v>
      </c>
      <c r="D62" s="16" t="s">
        <v>39</v>
      </c>
      <c r="E62" s="16" t="s">
        <v>89</v>
      </c>
      <c r="F62" s="18">
        <v>546.26</v>
      </c>
      <c r="G62" s="19">
        <v>16.32</v>
      </c>
      <c r="H62" s="19">
        <f>ROUND(G62*ROUND(1+(29.84/100),4),2)</f>
        <v>21.19</v>
      </c>
      <c r="I62" s="19">
        <f>ROUND(ROUND(F62,2)*ROUND(H62,2),2)</f>
        <v>11575.25</v>
      </c>
      <c r="J62" s="15">
        <f t="shared" si="0"/>
        <v>0.69017965444527307</v>
      </c>
    </row>
    <row r="63" spans="1:10" ht="16.5" x14ac:dyDescent="0.25">
      <c r="A63" s="13" t="s">
        <v>154</v>
      </c>
      <c r="B63" s="16" t="s">
        <v>155</v>
      </c>
      <c r="C63" s="17" t="s">
        <v>156</v>
      </c>
      <c r="D63" s="16" t="s">
        <v>39</v>
      </c>
      <c r="E63" s="16" t="s">
        <v>22</v>
      </c>
      <c r="F63" s="18">
        <v>46</v>
      </c>
      <c r="G63" s="19">
        <v>9.49</v>
      </c>
      <c r="H63" s="19">
        <f>ROUND(G63*ROUND(1+(29.84/100),4),2)</f>
        <v>12.32</v>
      </c>
      <c r="I63" s="19">
        <f>ROUND(ROUND(F63,2)*ROUND(H63,2),2)</f>
        <v>566.72</v>
      </c>
      <c r="J63" s="15">
        <f t="shared" si="0"/>
        <v>3.3790943069672376E-2</v>
      </c>
    </row>
    <row r="64" spans="1:10" ht="16.5" x14ac:dyDescent="0.25">
      <c r="A64" s="13" t="s">
        <v>157</v>
      </c>
      <c r="B64" s="16" t="s">
        <v>158</v>
      </c>
      <c r="C64" s="17" t="s">
        <v>159</v>
      </c>
      <c r="D64" s="16" t="s">
        <v>39</v>
      </c>
      <c r="E64" s="16" t="s">
        <v>89</v>
      </c>
      <c r="F64" s="18">
        <v>99</v>
      </c>
      <c r="G64" s="19">
        <v>20.76</v>
      </c>
      <c r="H64" s="19">
        <f>ROUND(G64*ROUND(1+(29.84/100),4),2)</f>
        <v>26.95</v>
      </c>
      <c r="I64" s="19">
        <f>ROUND(ROUND(F64,2)*ROUND(H64,2),2)</f>
        <v>2668.05</v>
      </c>
      <c r="J64" s="15">
        <f t="shared" si="0"/>
        <v>0.1590837197505636</v>
      </c>
    </row>
    <row r="65" spans="1:10" x14ac:dyDescent="0.25">
      <c r="A65" s="13" t="s">
        <v>160</v>
      </c>
      <c r="B65" s="16" t="s">
        <v>161</v>
      </c>
      <c r="C65" s="17" t="s">
        <v>162</v>
      </c>
      <c r="D65" s="16" t="s">
        <v>39</v>
      </c>
      <c r="E65" s="16" t="s">
        <v>22</v>
      </c>
      <c r="F65" s="18">
        <v>140</v>
      </c>
      <c r="G65" s="19">
        <v>14.74</v>
      </c>
      <c r="H65" s="19">
        <f>ROUND(G65*ROUND(1+(29.84/100),4),2)</f>
        <v>19.14</v>
      </c>
      <c r="I65" s="19">
        <f>ROUND(ROUND(F65,2)*ROUND(H65,2),2)</f>
        <v>2679.6</v>
      </c>
      <c r="J65" s="15">
        <f t="shared" si="0"/>
        <v>0.15977239386203787</v>
      </c>
    </row>
    <row r="66" spans="1:10" x14ac:dyDescent="0.25">
      <c r="A66" s="13" t="s">
        <v>163</v>
      </c>
      <c r="B66" s="16" t="s">
        <v>164</v>
      </c>
      <c r="C66" s="17" t="s">
        <v>165</v>
      </c>
      <c r="D66" s="16" t="s">
        <v>145</v>
      </c>
      <c r="E66" s="16" t="s">
        <v>138</v>
      </c>
      <c r="F66" s="18">
        <v>2</v>
      </c>
      <c r="G66" s="19">
        <v>117.29</v>
      </c>
      <c r="H66" s="19">
        <f>ROUND(G66*ROUND(1+(29.84/100),4),2)</f>
        <v>152.29</v>
      </c>
      <c r="I66" s="19">
        <f>ROUND(ROUND(F66,2)*ROUND(H66,2),2)</f>
        <v>304.58</v>
      </c>
      <c r="J66" s="15">
        <f t="shared" si="0"/>
        <v>1.8160723885094598E-2</v>
      </c>
    </row>
    <row r="67" spans="1:10" x14ac:dyDescent="0.25">
      <c r="A67" s="13" t="s">
        <v>166</v>
      </c>
      <c r="B67" s="88" t="s">
        <v>167</v>
      </c>
      <c r="C67" s="88"/>
      <c r="D67" s="88"/>
      <c r="E67" s="88"/>
      <c r="F67" s="88"/>
      <c r="G67" s="88">
        <f>ROUND(F68*G68,2)+ROUND(F69*G69,2)+ROUND(F70*G70,2)+ROUND(F71*G71,2)</f>
        <v>13991.08</v>
      </c>
      <c r="H67" s="88"/>
      <c r="I67" s="14">
        <f>ROUND(SUM(I68:I71),2)</f>
        <v>18162.55</v>
      </c>
      <c r="J67" s="15">
        <f t="shared" si="0"/>
        <v>1.0829504747495731</v>
      </c>
    </row>
    <row r="68" spans="1:10" ht="16.5" x14ac:dyDescent="0.25">
      <c r="A68" s="13" t="s">
        <v>168</v>
      </c>
      <c r="B68" s="16" t="s">
        <v>169</v>
      </c>
      <c r="C68" s="17" t="s">
        <v>170</v>
      </c>
      <c r="D68" s="16" t="s">
        <v>39</v>
      </c>
      <c r="E68" s="16" t="s">
        <v>89</v>
      </c>
      <c r="F68" s="18">
        <v>2169.88</v>
      </c>
      <c r="G68" s="19">
        <v>3.72</v>
      </c>
      <c r="H68" s="19">
        <f>ROUND(G68*ROUND(1+(29.84/100),4),2)</f>
        <v>4.83</v>
      </c>
      <c r="I68" s="19">
        <f>ROUND(ROUND(F68,2)*ROUND(H68,2),2)</f>
        <v>10480.52</v>
      </c>
      <c r="J68" s="15">
        <f t="shared" si="0"/>
        <v>0.62490587002499076</v>
      </c>
    </row>
    <row r="69" spans="1:10" ht="16.5" x14ac:dyDescent="0.25">
      <c r="A69" s="13" t="s">
        <v>171</v>
      </c>
      <c r="B69" s="16" t="s">
        <v>172</v>
      </c>
      <c r="C69" s="17" t="s">
        <v>173</v>
      </c>
      <c r="D69" s="16" t="s">
        <v>39</v>
      </c>
      <c r="E69" s="16" t="s">
        <v>89</v>
      </c>
      <c r="F69" s="18">
        <v>734.46</v>
      </c>
      <c r="G69" s="19">
        <v>5.78</v>
      </c>
      <c r="H69" s="19">
        <f>ROUND(G69*ROUND(1+(29.84/100),4),2)</f>
        <v>7.5</v>
      </c>
      <c r="I69" s="19">
        <f>ROUND(ROUND(F69,2)*ROUND(H69,2),2)</f>
        <v>5508.45</v>
      </c>
      <c r="J69" s="15">
        <f t="shared" si="0"/>
        <v>0.32844388825546439</v>
      </c>
    </row>
    <row r="70" spans="1:10" ht="16.5" x14ac:dyDescent="0.25">
      <c r="A70" s="13" t="s">
        <v>174</v>
      </c>
      <c r="B70" s="16" t="s">
        <v>175</v>
      </c>
      <c r="C70" s="17" t="s">
        <v>176</v>
      </c>
      <c r="D70" s="16" t="s">
        <v>39</v>
      </c>
      <c r="E70" s="16" t="s">
        <v>89</v>
      </c>
      <c r="F70" s="18">
        <v>18.72</v>
      </c>
      <c r="G70" s="19">
        <v>21.98</v>
      </c>
      <c r="H70" s="19">
        <f>ROUND(G70*ROUND(1+(29.84/100),4),2)</f>
        <v>28.54</v>
      </c>
      <c r="I70" s="19">
        <f>ROUND(ROUND(F70,2)*ROUND(H70,2),2)</f>
        <v>534.27</v>
      </c>
      <c r="J70" s="15">
        <f t="shared" si="0"/>
        <v>3.1856096756482669E-2</v>
      </c>
    </row>
    <row r="71" spans="1:10" ht="16.5" x14ac:dyDescent="0.25">
      <c r="A71" s="13" t="s">
        <v>177</v>
      </c>
      <c r="B71" s="16" t="s">
        <v>178</v>
      </c>
      <c r="C71" s="17" t="s">
        <v>179</v>
      </c>
      <c r="D71" s="16" t="s">
        <v>39</v>
      </c>
      <c r="E71" s="16" t="s">
        <v>89</v>
      </c>
      <c r="F71" s="18">
        <v>56.16</v>
      </c>
      <c r="G71" s="19">
        <v>22.48</v>
      </c>
      <c r="H71" s="19">
        <f>ROUND(G71*ROUND(1+(29.84/100),4),2)</f>
        <v>29.19</v>
      </c>
      <c r="I71" s="19">
        <f>ROUND(ROUND(F71,2)*ROUND(H71,2),2)</f>
        <v>1639.31</v>
      </c>
      <c r="J71" s="15">
        <f t="shared" si="0"/>
        <v>9.7744619712635206E-2</v>
      </c>
    </row>
    <row r="72" spans="1:10" x14ac:dyDescent="0.25">
      <c r="A72" s="13" t="s">
        <v>180</v>
      </c>
      <c r="B72" s="88" t="s">
        <v>181</v>
      </c>
      <c r="C72" s="88"/>
      <c r="D72" s="88"/>
      <c r="E72" s="88"/>
      <c r="F72" s="88"/>
      <c r="G72" s="88">
        <f>ROUND(F73*G73,2)+ROUND(F74*G74,2)+ROUND(F75*G75,2)+ROUND(F76*G76,2)+ROUND(F77*G77,2)+ROUND(F78*G78,2)</f>
        <v>16069.339999999998</v>
      </c>
      <c r="H72" s="88"/>
      <c r="I72" s="14">
        <f>ROUND(SUM(I73:I78),2)</f>
        <v>20864.72</v>
      </c>
      <c r="J72" s="15">
        <f t="shared" si="0"/>
        <v>1.2440686153385352</v>
      </c>
    </row>
    <row r="73" spans="1:10" ht="16.5" x14ac:dyDescent="0.25">
      <c r="A73" s="13" t="s">
        <v>182</v>
      </c>
      <c r="B73" s="16" t="s">
        <v>183</v>
      </c>
      <c r="C73" s="17" t="s">
        <v>184</v>
      </c>
      <c r="D73" s="16" t="s">
        <v>39</v>
      </c>
      <c r="E73" s="16" t="s">
        <v>22</v>
      </c>
      <c r="F73" s="18">
        <v>16</v>
      </c>
      <c r="G73" s="19">
        <v>37.840000000000003</v>
      </c>
      <c r="H73" s="19">
        <f t="shared" ref="H73:H78" si="3">ROUND(G73*ROUND(1+(29.84/100),4),2)</f>
        <v>49.13</v>
      </c>
      <c r="I73" s="19">
        <f t="shared" ref="I73:I78" si="4">ROUND(ROUND(F73,2)*ROUND(H73,2),2)</f>
        <v>786.08</v>
      </c>
      <c r="J73" s="15">
        <f t="shared" si="0"/>
        <v>4.6870384895906378E-2</v>
      </c>
    </row>
    <row r="74" spans="1:10" ht="16.5" x14ac:dyDescent="0.25">
      <c r="A74" s="13" t="s">
        <v>185</v>
      </c>
      <c r="B74" s="16" t="s">
        <v>186</v>
      </c>
      <c r="C74" s="17" t="s">
        <v>187</v>
      </c>
      <c r="D74" s="16" t="s">
        <v>39</v>
      </c>
      <c r="E74" s="16" t="s">
        <v>22</v>
      </c>
      <c r="F74" s="18">
        <v>8</v>
      </c>
      <c r="G74" s="19">
        <v>35.51</v>
      </c>
      <c r="H74" s="19">
        <f t="shared" si="3"/>
        <v>46.11</v>
      </c>
      <c r="I74" s="19">
        <f t="shared" si="4"/>
        <v>368.88</v>
      </c>
      <c r="J74" s="15">
        <f t="shared" si="0"/>
        <v>2.1994641232955862E-2</v>
      </c>
    </row>
    <row r="75" spans="1:10" ht="16.5" x14ac:dyDescent="0.25">
      <c r="A75" s="13" t="s">
        <v>188</v>
      </c>
      <c r="B75" s="16" t="s">
        <v>189</v>
      </c>
      <c r="C75" s="17" t="s">
        <v>190</v>
      </c>
      <c r="D75" s="16" t="s">
        <v>39</v>
      </c>
      <c r="E75" s="16" t="s">
        <v>22</v>
      </c>
      <c r="F75" s="18">
        <v>14</v>
      </c>
      <c r="G75" s="19">
        <v>47.83</v>
      </c>
      <c r="H75" s="19">
        <f t="shared" si="3"/>
        <v>62.1</v>
      </c>
      <c r="I75" s="19">
        <f t="shared" si="4"/>
        <v>869.4</v>
      </c>
      <c r="J75" s="15">
        <f t="shared" si="0"/>
        <v>5.1838378572792845E-2</v>
      </c>
    </row>
    <row r="76" spans="1:10" x14ac:dyDescent="0.25">
      <c r="A76" s="13" t="s">
        <v>191</v>
      </c>
      <c r="B76" s="16" t="s">
        <v>192</v>
      </c>
      <c r="C76" s="17" t="s">
        <v>193</v>
      </c>
      <c r="D76" s="16" t="s">
        <v>16</v>
      </c>
      <c r="E76" s="16" t="s">
        <v>138</v>
      </c>
      <c r="F76" s="18">
        <v>32</v>
      </c>
      <c r="G76" s="19">
        <v>274.77999999999997</v>
      </c>
      <c r="H76" s="19">
        <f t="shared" si="3"/>
        <v>356.77</v>
      </c>
      <c r="I76" s="19">
        <f t="shared" si="4"/>
        <v>11416.64</v>
      </c>
      <c r="J76" s="15">
        <f t="shared" si="0"/>
        <v>0.68072245956900135</v>
      </c>
    </row>
    <row r="77" spans="1:10" x14ac:dyDescent="0.25">
      <c r="A77" s="13" t="s">
        <v>194</v>
      </c>
      <c r="B77" s="16" t="s">
        <v>195</v>
      </c>
      <c r="C77" s="17" t="s">
        <v>196</v>
      </c>
      <c r="D77" s="16" t="s">
        <v>197</v>
      </c>
      <c r="E77" s="16" t="s">
        <v>22</v>
      </c>
      <c r="F77" s="18">
        <v>12</v>
      </c>
      <c r="G77" s="19">
        <v>203.16</v>
      </c>
      <c r="H77" s="19">
        <f t="shared" si="3"/>
        <v>263.77999999999997</v>
      </c>
      <c r="I77" s="19">
        <f t="shared" si="4"/>
        <v>3165.36</v>
      </c>
      <c r="J77" s="15">
        <f t="shared" ref="J77:J140" si="5">I77/VALOR_TOTAL*100</f>
        <v>0.18873605935032847</v>
      </c>
    </row>
    <row r="78" spans="1:10" x14ac:dyDescent="0.25">
      <c r="A78" s="13" t="s">
        <v>198</v>
      </c>
      <c r="B78" s="16" t="s">
        <v>199</v>
      </c>
      <c r="C78" s="17" t="s">
        <v>200</v>
      </c>
      <c r="D78" s="16" t="s">
        <v>39</v>
      </c>
      <c r="E78" s="16" t="s">
        <v>22</v>
      </c>
      <c r="F78" s="18">
        <v>116</v>
      </c>
      <c r="G78" s="19">
        <v>28.27</v>
      </c>
      <c r="H78" s="19">
        <f t="shared" si="3"/>
        <v>36.71</v>
      </c>
      <c r="I78" s="19">
        <f t="shared" si="4"/>
        <v>4258.3599999999997</v>
      </c>
      <c r="J78" s="15">
        <f t="shared" si="5"/>
        <v>0.2539066917175502</v>
      </c>
    </row>
    <row r="79" spans="1:10" x14ac:dyDescent="0.25">
      <c r="A79" s="13" t="s">
        <v>201</v>
      </c>
      <c r="B79" s="88" t="s">
        <v>202</v>
      </c>
      <c r="C79" s="88"/>
      <c r="D79" s="88"/>
      <c r="E79" s="88"/>
      <c r="F79" s="88"/>
      <c r="G79" s="88">
        <f>ROUND(F80*G80,2)+ROUND(F90*G90,2)</f>
        <v>0</v>
      </c>
      <c r="H79" s="88"/>
      <c r="I79" s="14">
        <f>ROUND(I80+I90,2)</f>
        <v>9774.66</v>
      </c>
      <c r="J79" s="15">
        <f t="shared" si="5"/>
        <v>0.58281863986696048</v>
      </c>
    </row>
    <row r="80" spans="1:10" x14ac:dyDescent="0.25">
      <c r="A80" s="13" t="s">
        <v>203</v>
      </c>
      <c r="B80" s="88" t="s">
        <v>150</v>
      </c>
      <c r="C80" s="88"/>
      <c r="D80" s="88"/>
      <c r="E80" s="88"/>
      <c r="F80" s="88"/>
      <c r="G80" s="88">
        <f>ROUND(F81*G81,2)+ROUND(F82*G82,2)+ROUND(F83*G83,2)+ROUND(F84*G84,2)+ROUND(F85*G85,2)+ROUND(F86*G86,2)+ROUND(F87*G87,2)+ROUND(F88*G88,2)+ROUND(F89*G89,2)</f>
        <v>6498.32</v>
      </c>
      <c r="H80" s="88"/>
      <c r="I80" s="14">
        <f>ROUND(SUM(I81:I89),2)</f>
        <v>8437.15</v>
      </c>
      <c r="J80" s="15">
        <f t="shared" si="5"/>
        <v>0.50306898524895238</v>
      </c>
    </row>
    <row r="81" spans="1:10" ht="16.5" x14ac:dyDescent="0.25">
      <c r="A81" s="13" t="s">
        <v>204</v>
      </c>
      <c r="B81" s="16" t="s">
        <v>155</v>
      </c>
      <c r="C81" s="17" t="s">
        <v>156</v>
      </c>
      <c r="D81" s="16" t="s">
        <v>39</v>
      </c>
      <c r="E81" s="16" t="s">
        <v>22</v>
      </c>
      <c r="F81" s="18">
        <v>8</v>
      </c>
      <c r="G81" s="19">
        <v>9.49</v>
      </c>
      <c r="H81" s="19">
        <f t="shared" ref="H81:H89" si="6">ROUND(G81*ROUND(1+(29.84/100),4),2)</f>
        <v>12.32</v>
      </c>
      <c r="I81" s="19">
        <f t="shared" ref="I81:I89" si="7">ROUND(ROUND(F81,2)*ROUND(H81,2),2)</f>
        <v>98.56</v>
      </c>
      <c r="J81" s="15">
        <f t="shared" si="5"/>
        <v>5.8766857512473703E-3</v>
      </c>
    </row>
    <row r="82" spans="1:10" ht="16.5" x14ac:dyDescent="0.25">
      <c r="A82" s="13" t="s">
        <v>205</v>
      </c>
      <c r="B82" s="16" t="s">
        <v>206</v>
      </c>
      <c r="C82" s="17" t="s">
        <v>207</v>
      </c>
      <c r="D82" s="16" t="s">
        <v>39</v>
      </c>
      <c r="E82" s="16" t="s">
        <v>22</v>
      </c>
      <c r="F82" s="18">
        <v>2</v>
      </c>
      <c r="G82" s="19">
        <v>25.28</v>
      </c>
      <c r="H82" s="19">
        <f t="shared" si="6"/>
        <v>32.82</v>
      </c>
      <c r="I82" s="19">
        <f t="shared" si="7"/>
        <v>65.64</v>
      </c>
      <c r="J82" s="15">
        <f t="shared" si="5"/>
        <v>3.9138154698851188E-3</v>
      </c>
    </row>
    <row r="83" spans="1:10" x14ac:dyDescent="0.25">
      <c r="A83" s="13" t="s">
        <v>208</v>
      </c>
      <c r="B83" s="16" t="s">
        <v>209</v>
      </c>
      <c r="C83" s="17" t="s">
        <v>210</v>
      </c>
      <c r="D83" s="16" t="s">
        <v>39</v>
      </c>
      <c r="E83" s="16" t="s">
        <v>22</v>
      </c>
      <c r="F83" s="18">
        <v>10</v>
      </c>
      <c r="G83" s="19">
        <v>35.869999999999997</v>
      </c>
      <c r="H83" s="19">
        <f t="shared" si="6"/>
        <v>46.57</v>
      </c>
      <c r="I83" s="19">
        <f t="shared" si="7"/>
        <v>465.7</v>
      </c>
      <c r="J83" s="15">
        <f t="shared" si="5"/>
        <v>2.7767578676500607E-2</v>
      </c>
    </row>
    <row r="84" spans="1:10" x14ac:dyDescent="0.25">
      <c r="A84" s="13" t="s">
        <v>211</v>
      </c>
      <c r="B84" s="16" t="s">
        <v>212</v>
      </c>
      <c r="C84" s="17" t="s">
        <v>213</v>
      </c>
      <c r="D84" s="16" t="s">
        <v>16</v>
      </c>
      <c r="E84" s="16" t="s">
        <v>138</v>
      </c>
      <c r="F84" s="18">
        <v>2</v>
      </c>
      <c r="G84" s="19">
        <v>64.95</v>
      </c>
      <c r="H84" s="19">
        <f t="shared" si="6"/>
        <v>84.33</v>
      </c>
      <c r="I84" s="19">
        <f t="shared" si="7"/>
        <v>168.66</v>
      </c>
      <c r="J84" s="15">
        <f t="shared" si="5"/>
        <v>1.0056430791450703E-2</v>
      </c>
    </row>
    <row r="85" spans="1:10" ht="16.5" x14ac:dyDescent="0.25">
      <c r="A85" s="13" t="s">
        <v>214</v>
      </c>
      <c r="B85" s="16" t="s">
        <v>215</v>
      </c>
      <c r="C85" s="17" t="s">
        <v>216</v>
      </c>
      <c r="D85" s="16" t="s">
        <v>39</v>
      </c>
      <c r="E85" s="16" t="s">
        <v>22</v>
      </c>
      <c r="F85" s="18">
        <v>24</v>
      </c>
      <c r="G85" s="19">
        <v>10.96</v>
      </c>
      <c r="H85" s="19">
        <f t="shared" si="6"/>
        <v>14.23</v>
      </c>
      <c r="I85" s="19">
        <f t="shared" si="7"/>
        <v>341.52</v>
      </c>
      <c r="J85" s="15">
        <f t="shared" si="5"/>
        <v>2.0363288532528424E-2</v>
      </c>
    </row>
    <row r="86" spans="1:10" ht="16.5" x14ac:dyDescent="0.25">
      <c r="A86" s="13" t="s">
        <v>217</v>
      </c>
      <c r="B86" s="16" t="s">
        <v>218</v>
      </c>
      <c r="C86" s="17" t="s">
        <v>219</v>
      </c>
      <c r="D86" s="16" t="s">
        <v>39</v>
      </c>
      <c r="E86" s="16" t="s">
        <v>22</v>
      </c>
      <c r="F86" s="18">
        <v>48</v>
      </c>
      <c r="G86" s="19">
        <v>6.7</v>
      </c>
      <c r="H86" s="19">
        <f t="shared" si="6"/>
        <v>8.6999999999999993</v>
      </c>
      <c r="I86" s="19">
        <f t="shared" si="7"/>
        <v>417.6</v>
      </c>
      <c r="J86" s="15">
        <f t="shared" si="5"/>
        <v>2.4899593848629283E-2</v>
      </c>
    </row>
    <row r="87" spans="1:10" ht="16.5" x14ac:dyDescent="0.25">
      <c r="A87" s="13" t="s">
        <v>220</v>
      </c>
      <c r="B87" s="16" t="s">
        <v>221</v>
      </c>
      <c r="C87" s="17" t="s">
        <v>222</v>
      </c>
      <c r="D87" s="16" t="s">
        <v>39</v>
      </c>
      <c r="E87" s="16" t="s">
        <v>89</v>
      </c>
      <c r="F87" s="18">
        <v>154.82</v>
      </c>
      <c r="G87" s="19">
        <v>9.69</v>
      </c>
      <c r="H87" s="19">
        <f t="shared" si="6"/>
        <v>12.58</v>
      </c>
      <c r="I87" s="19">
        <f t="shared" si="7"/>
        <v>1947.64</v>
      </c>
      <c r="J87" s="15">
        <f t="shared" si="5"/>
        <v>0.11612893908846823</v>
      </c>
    </row>
    <row r="88" spans="1:10" x14ac:dyDescent="0.25">
      <c r="A88" s="13" t="s">
        <v>223</v>
      </c>
      <c r="B88" s="16" t="s">
        <v>224</v>
      </c>
      <c r="C88" s="17" t="s">
        <v>225</v>
      </c>
      <c r="D88" s="16" t="s">
        <v>16</v>
      </c>
      <c r="E88" s="16" t="s">
        <v>138</v>
      </c>
      <c r="F88" s="18">
        <v>1</v>
      </c>
      <c r="G88" s="19">
        <v>2513.33</v>
      </c>
      <c r="H88" s="19">
        <f t="shared" si="6"/>
        <v>3263.31</v>
      </c>
      <c r="I88" s="19">
        <f t="shared" si="7"/>
        <v>3263.31</v>
      </c>
      <c r="J88" s="15">
        <f t="shared" si="5"/>
        <v>0.19457637356841573</v>
      </c>
    </row>
    <row r="89" spans="1:10" x14ac:dyDescent="0.25">
      <c r="A89" s="13" t="s">
        <v>226</v>
      </c>
      <c r="B89" s="16" t="s">
        <v>227</v>
      </c>
      <c r="C89" s="17" t="s">
        <v>228</v>
      </c>
      <c r="D89" s="16" t="s">
        <v>16</v>
      </c>
      <c r="E89" s="16" t="s">
        <v>138</v>
      </c>
      <c r="F89" s="18">
        <v>1</v>
      </c>
      <c r="G89" s="19">
        <v>1285.06</v>
      </c>
      <c r="H89" s="19">
        <f t="shared" si="6"/>
        <v>1668.52</v>
      </c>
      <c r="I89" s="19">
        <f t="shared" si="7"/>
        <v>1668.52</v>
      </c>
      <c r="J89" s="15">
        <f t="shared" si="5"/>
        <v>9.9486279521826926E-2</v>
      </c>
    </row>
    <row r="90" spans="1:10" x14ac:dyDescent="0.25">
      <c r="A90" s="13" t="s">
        <v>229</v>
      </c>
      <c r="B90" s="88" t="s">
        <v>230</v>
      </c>
      <c r="C90" s="88"/>
      <c r="D90" s="88"/>
      <c r="E90" s="88"/>
      <c r="F90" s="88"/>
      <c r="G90" s="88">
        <f>ROUND(F91*G91,2)</f>
        <v>1029.6600000000001</v>
      </c>
      <c r="H90" s="88"/>
      <c r="I90" s="14">
        <f>ROUND(SUM(I91:I91),2)</f>
        <v>1337.51</v>
      </c>
      <c r="J90" s="15">
        <f t="shared" si="5"/>
        <v>7.9749654618008009E-2</v>
      </c>
    </row>
    <row r="91" spans="1:10" ht="16.5" x14ac:dyDescent="0.25">
      <c r="A91" s="13" t="s">
        <v>231</v>
      </c>
      <c r="B91" s="16" t="s">
        <v>232</v>
      </c>
      <c r="C91" s="17" t="s">
        <v>233</v>
      </c>
      <c r="D91" s="16" t="s">
        <v>39</v>
      </c>
      <c r="E91" s="16" t="s">
        <v>89</v>
      </c>
      <c r="F91" s="18">
        <v>131</v>
      </c>
      <c r="G91" s="19">
        <v>7.86</v>
      </c>
      <c r="H91" s="19">
        <f>ROUND(G91*ROUND(1+(29.84/100),4),2)</f>
        <v>10.210000000000001</v>
      </c>
      <c r="I91" s="19">
        <f>ROUND(ROUND(F91,2)*ROUND(H91,2),2)</f>
        <v>1337.51</v>
      </c>
      <c r="J91" s="15">
        <f t="shared" si="5"/>
        <v>7.9749654618008009E-2</v>
      </c>
    </row>
    <row r="92" spans="1:10" x14ac:dyDescent="0.25">
      <c r="A92" s="13" t="s">
        <v>234</v>
      </c>
      <c r="B92" s="88" t="s">
        <v>235</v>
      </c>
      <c r="C92" s="88"/>
      <c r="D92" s="88"/>
      <c r="E92" s="88"/>
      <c r="F92" s="88"/>
      <c r="G92" s="88">
        <f>ROUND(F93*G93,2)+ROUND(F94*G94,2)+ROUND(F95*G95,2)+ROUND(F96*G96,2)+ROUND(F97*G97,2)+ROUND(F98*G98,2)+ROUND(F99*G99,2)</f>
        <v>34978.119999999995</v>
      </c>
      <c r="H92" s="88"/>
      <c r="I92" s="14">
        <f>ROUND(SUM(I93:I99),2)</f>
        <v>45415.22</v>
      </c>
      <c r="J92" s="15">
        <f t="shared" si="5"/>
        <v>2.7079035741047544</v>
      </c>
    </row>
    <row r="93" spans="1:10" x14ac:dyDescent="0.25">
      <c r="A93" s="13" t="s">
        <v>236</v>
      </c>
      <c r="B93" s="16" t="s">
        <v>237</v>
      </c>
      <c r="C93" s="17" t="s">
        <v>238</v>
      </c>
      <c r="D93" s="16" t="s">
        <v>145</v>
      </c>
      <c r="E93" s="16" t="s">
        <v>239</v>
      </c>
      <c r="F93" s="18">
        <v>490.64</v>
      </c>
      <c r="G93" s="19">
        <v>11.56</v>
      </c>
      <c r="H93" s="19">
        <f t="shared" ref="H93:H99" si="8">ROUND(G93*ROUND(1+(29.84/100),4),2)</f>
        <v>15.01</v>
      </c>
      <c r="I93" s="19">
        <f t="shared" ref="I93:I99" si="9">ROUND(ROUND(F93,2)*ROUND(H93,2),2)</f>
        <v>7364.51</v>
      </c>
      <c r="J93" s="15">
        <f t="shared" si="5"/>
        <v>0.43911232733277972</v>
      </c>
    </row>
    <row r="94" spans="1:10" x14ac:dyDescent="0.25">
      <c r="A94" s="13" t="s">
        <v>240</v>
      </c>
      <c r="B94" s="16" t="s">
        <v>241</v>
      </c>
      <c r="C94" s="17" t="s">
        <v>242</v>
      </c>
      <c r="D94" s="16" t="s">
        <v>145</v>
      </c>
      <c r="E94" s="16" t="s">
        <v>138</v>
      </c>
      <c r="F94" s="18">
        <v>40</v>
      </c>
      <c r="G94" s="19">
        <v>34.56</v>
      </c>
      <c r="H94" s="19">
        <f t="shared" si="8"/>
        <v>44.87</v>
      </c>
      <c r="I94" s="19">
        <f t="shared" si="9"/>
        <v>1794.8</v>
      </c>
      <c r="J94" s="15">
        <f t="shared" si="5"/>
        <v>0.10701578314061262</v>
      </c>
    </row>
    <row r="95" spans="1:10" x14ac:dyDescent="0.25">
      <c r="A95" s="13" t="s">
        <v>243</v>
      </c>
      <c r="B95" s="16" t="s">
        <v>244</v>
      </c>
      <c r="C95" s="17" t="s">
        <v>245</v>
      </c>
      <c r="D95" s="16" t="s">
        <v>145</v>
      </c>
      <c r="E95" s="16" t="s">
        <v>138</v>
      </c>
      <c r="F95" s="18">
        <v>30</v>
      </c>
      <c r="G95" s="19">
        <v>10.69</v>
      </c>
      <c r="H95" s="19">
        <f t="shared" si="8"/>
        <v>13.88</v>
      </c>
      <c r="I95" s="19">
        <f t="shared" si="9"/>
        <v>416.4</v>
      </c>
      <c r="J95" s="15">
        <f t="shared" si="5"/>
        <v>2.4828043291592987E-2</v>
      </c>
    </row>
    <row r="96" spans="1:10" x14ac:dyDescent="0.25">
      <c r="A96" s="13" t="s">
        <v>246</v>
      </c>
      <c r="B96" s="16" t="s">
        <v>247</v>
      </c>
      <c r="C96" s="17" t="s">
        <v>248</v>
      </c>
      <c r="D96" s="16" t="s">
        <v>145</v>
      </c>
      <c r="E96" s="16" t="s">
        <v>239</v>
      </c>
      <c r="F96" s="18">
        <v>90</v>
      </c>
      <c r="G96" s="19">
        <v>11.59</v>
      </c>
      <c r="H96" s="19">
        <f t="shared" si="8"/>
        <v>15.05</v>
      </c>
      <c r="I96" s="19">
        <f t="shared" si="9"/>
        <v>1354.5</v>
      </c>
      <c r="J96" s="15">
        <f t="shared" si="5"/>
        <v>8.0762691254713498E-2</v>
      </c>
    </row>
    <row r="97" spans="1:10" x14ac:dyDescent="0.25">
      <c r="A97" s="13" t="s">
        <v>249</v>
      </c>
      <c r="B97" s="16" t="s">
        <v>250</v>
      </c>
      <c r="C97" s="17" t="s">
        <v>251</v>
      </c>
      <c r="D97" s="16" t="s">
        <v>145</v>
      </c>
      <c r="E97" s="16" t="s">
        <v>252</v>
      </c>
      <c r="F97" s="18">
        <v>167.52</v>
      </c>
      <c r="G97" s="19">
        <v>103.26</v>
      </c>
      <c r="H97" s="19">
        <f t="shared" si="8"/>
        <v>134.07</v>
      </c>
      <c r="I97" s="19">
        <f t="shared" si="9"/>
        <v>22459.41</v>
      </c>
      <c r="J97" s="15">
        <f t="shared" si="5"/>
        <v>1.3391527468387043</v>
      </c>
    </row>
    <row r="98" spans="1:10" x14ac:dyDescent="0.25">
      <c r="A98" s="13" t="s">
        <v>253</v>
      </c>
      <c r="B98" s="16" t="s">
        <v>254</v>
      </c>
      <c r="C98" s="17" t="s">
        <v>255</v>
      </c>
      <c r="D98" s="16" t="s">
        <v>16</v>
      </c>
      <c r="E98" s="16" t="s">
        <v>138</v>
      </c>
      <c r="F98" s="18">
        <v>40</v>
      </c>
      <c r="G98" s="19">
        <v>184.62</v>
      </c>
      <c r="H98" s="19">
        <f t="shared" si="8"/>
        <v>239.71</v>
      </c>
      <c r="I98" s="19">
        <f t="shared" si="9"/>
        <v>9588.4</v>
      </c>
      <c r="J98" s="15">
        <f t="shared" si="5"/>
        <v>0.57171280090564403</v>
      </c>
    </row>
    <row r="99" spans="1:10" ht="16.5" x14ac:dyDescent="0.25">
      <c r="A99" s="13" t="s">
        <v>256</v>
      </c>
      <c r="B99" s="16" t="s">
        <v>257</v>
      </c>
      <c r="C99" s="17" t="s">
        <v>258</v>
      </c>
      <c r="D99" s="16" t="s">
        <v>39</v>
      </c>
      <c r="E99" s="16" t="s">
        <v>22</v>
      </c>
      <c r="F99" s="18">
        <v>40</v>
      </c>
      <c r="G99" s="19">
        <v>46.93</v>
      </c>
      <c r="H99" s="19">
        <f t="shared" si="8"/>
        <v>60.93</v>
      </c>
      <c r="I99" s="19">
        <f t="shared" si="9"/>
        <v>2437.1999999999998</v>
      </c>
      <c r="J99" s="15">
        <f t="shared" si="5"/>
        <v>0.14531918134070707</v>
      </c>
    </row>
    <row r="100" spans="1:10" x14ac:dyDescent="0.25">
      <c r="A100" s="13" t="s">
        <v>259</v>
      </c>
      <c r="B100" s="88" t="s">
        <v>260</v>
      </c>
      <c r="C100" s="88"/>
      <c r="D100" s="88"/>
      <c r="E100" s="88"/>
      <c r="F100" s="88"/>
      <c r="G100" s="88">
        <f>ROUND(F101*G101,2)+ROUND(F102*G102,2)+ROUND(F103*G103,2)+ROUND(F104*G104,2)+ROUND(F105*G105,2)+ROUND(F106*G106,2)+ROUND(F107*G107,2)+ROUND(F108*G108,2)+ROUND(F109*G109,2)+ROUND(F110*G110,2)+ROUND(F111*G111,2)+ROUND(F112*G112,2)+ROUND(F113*G113,2)+ROUND(F114*G114,2)</f>
        <v>4881.2000000000007</v>
      </c>
      <c r="H100" s="88"/>
      <c r="I100" s="14">
        <f>ROUND(SUM(I101:I114),2)</f>
        <v>6337.03</v>
      </c>
      <c r="J100" s="15">
        <f t="shared" si="5"/>
        <v>0.37784835537973943</v>
      </c>
    </row>
    <row r="101" spans="1:10" ht="16.5" x14ac:dyDescent="0.25">
      <c r="A101" s="13" t="s">
        <v>261</v>
      </c>
      <c r="B101" s="16" t="s">
        <v>262</v>
      </c>
      <c r="C101" s="17" t="s">
        <v>263</v>
      </c>
      <c r="D101" s="16" t="s">
        <v>39</v>
      </c>
      <c r="E101" s="16" t="s">
        <v>89</v>
      </c>
      <c r="F101" s="18">
        <v>73.540000000000006</v>
      </c>
      <c r="G101" s="19">
        <v>10.26</v>
      </c>
      <c r="H101" s="19">
        <f t="shared" ref="H101:H114" si="10">ROUND(G101*ROUND(1+(29.84/100),4),2)</f>
        <v>13.32</v>
      </c>
      <c r="I101" s="19">
        <f t="shared" ref="I101:I114" si="11">ROUND(ROUND(F101,2)*ROUND(H101,2),2)</f>
        <v>979.55</v>
      </c>
      <c r="J101" s="15">
        <f t="shared" si="5"/>
        <v>5.8406123454082394E-2</v>
      </c>
    </row>
    <row r="102" spans="1:10" ht="16.5" x14ac:dyDescent="0.25">
      <c r="A102" s="13" t="s">
        <v>264</v>
      </c>
      <c r="B102" s="16" t="s">
        <v>265</v>
      </c>
      <c r="C102" s="17" t="s">
        <v>266</v>
      </c>
      <c r="D102" s="16" t="s">
        <v>39</v>
      </c>
      <c r="E102" s="16" t="s">
        <v>89</v>
      </c>
      <c r="F102" s="18">
        <v>129.15</v>
      </c>
      <c r="G102" s="19">
        <v>16.100000000000001</v>
      </c>
      <c r="H102" s="19">
        <f t="shared" si="10"/>
        <v>20.9</v>
      </c>
      <c r="I102" s="19">
        <f t="shared" si="11"/>
        <v>2699.24</v>
      </c>
      <c r="J102" s="15">
        <f t="shared" si="5"/>
        <v>0.16094343797886515</v>
      </c>
    </row>
    <row r="103" spans="1:10" ht="16.5" x14ac:dyDescent="0.25">
      <c r="A103" s="13" t="s">
        <v>267</v>
      </c>
      <c r="B103" s="16" t="s">
        <v>268</v>
      </c>
      <c r="C103" s="17" t="s">
        <v>269</v>
      </c>
      <c r="D103" s="16" t="s">
        <v>39</v>
      </c>
      <c r="E103" s="16" t="s">
        <v>22</v>
      </c>
      <c r="F103" s="18">
        <v>20</v>
      </c>
      <c r="G103" s="19">
        <v>16.93</v>
      </c>
      <c r="H103" s="19">
        <f t="shared" si="10"/>
        <v>21.98</v>
      </c>
      <c r="I103" s="19">
        <f t="shared" si="11"/>
        <v>439.6</v>
      </c>
      <c r="J103" s="15">
        <f t="shared" si="5"/>
        <v>2.621135406096128E-2</v>
      </c>
    </row>
    <row r="104" spans="1:10" x14ac:dyDescent="0.25">
      <c r="A104" s="13" t="s">
        <v>270</v>
      </c>
      <c r="B104" s="16" t="s">
        <v>271</v>
      </c>
      <c r="C104" s="17" t="s">
        <v>272</v>
      </c>
      <c r="D104" s="16" t="s">
        <v>39</v>
      </c>
      <c r="E104" s="16" t="s">
        <v>22</v>
      </c>
      <c r="F104" s="18">
        <v>4</v>
      </c>
      <c r="G104" s="19">
        <v>6.47</v>
      </c>
      <c r="H104" s="19">
        <f t="shared" si="10"/>
        <v>8.4</v>
      </c>
      <c r="I104" s="19">
        <f t="shared" si="11"/>
        <v>33.6</v>
      </c>
      <c r="J104" s="15">
        <f t="shared" si="5"/>
        <v>2.0034155970161489E-3</v>
      </c>
    </row>
    <row r="105" spans="1:10" ht="16.5" x14ac:dyDescent="0.25">
      <c r="A105" s="13" t="s">
        <v>273</v>
      </c>
      <c r="B105" s="16" t="s">
        <v>274</v>
      </c>
      <c r="C105" s="17" t="s">
        <v>275</v>
      </c>
      <c r="D105" s="16" t="s">
        <v>39</v>
      </c>
      <c r="E105" s="16" t="s">
        <v>22</v>
      </c>
      <c r="F105" s="18">
        <v>4</v>
      </c>
      <c r="G105" s="19">
        <v>19.66</v>
      </c>
      <c r="H105" s="19">
        <f t="shared" si="10"/>
        <v>25.53</v>
      </c>
      <c r="I105" s="19">
        <f t="shared" si="11"/>
        <v>102.12</v>
      </c>
      <c r="J105" s="15">
        <f t="shared" si="5"/>
        <v>6.0889524037883672E-3</v>
      </c>
    </row>
    <row r="106" spans="1:10" ht="16.5" x14ac:dyDescent="0.25">
      <c r="A106" s="13" t="s">
        <v>276</v>
      </c>
      <c r="B106" s="16" t="s">
        <v>277</v>
      </c>
      <c r="C106" s="17" t="s">
        <v>278</v>
      </c>
      <c r="D106" s="16" t="s">
        <v>39</v>
      </c>
      <c r="E106" s="16" t="s">
        <v>22</v>
      </c>
      <c r="F106" s="18">
        <v>4</v>
      </c>
      <c r="G106" s="19">
        <v>10.83</v>
      </c>
      <c r="H106" s="19">
        <f t="shared" si="10"/>
        <v>14.06</v>
      </c>
      <c r="I106" s="19">
        <f t="shared" si="11"/>
        <v>56.24</v>
      </c>
      <c r="J106" s="15">
        <f t="shared" si="5"/>
        <v>3.3533361064341728E-3</v>
      </c>
    </row>
    <row r="107" spans="1:10" ht="16.5" x14ac:dyDescent="0.25">
      <c r="A107" s="13" t="s">
        <v>279</v>
      </c>
      <c r="B107" s="16" t="s">
        <v>280</v>
      </c>
      <c r="C107" s="17" t="s">
        <v>281</v>
      </c>
      <c r="D107" s="16" t="s">
        <v>39</v>
      </c>
      <c r="E107" s="16" t="s">
        <v>22</v>
      </c>
      <c r="F107" s="18">
        <v>20</v>
      </c>
      <c r="G107" s="19">
        <v>6.92</v>
      </c>
      <c r="H107" s="19">
        <f t="shared" si="10"/>
        <v>8.98</v>
      </c>
      <c r="I107" s="19">
        <f t="shared" si="11"/>
        <v>179.6</v>
      </c>
      <c r="J107" s="15">
        <f t="shared" si="5"/>
        <v>1.070873336976489E-2</v>
      </c>
    </row>
    <row r="108" spans="1:10" ht="16.5" x14ac:dyDescent="0.25">
      <c r="A108" s="13" t="s">
        <v>282</v>
      </c>
      <c r="B108" s="16" t="s">
        <v>283</v>
      </c>
      <c r="C108" s="17" t="s">
        <v>284</v>
      </c>
      <c r="D108" s="16" t="s">
        <v>39</v>
      </c>
      <c r="E108" s="16" t="s">
        <v>22</v>
      </c>
      <c r="F108" s="18">
        <v>8</v>
      </c>
      <c r="G108" s="19">
        <v>58.97</v>
      </c>
      <c r="H108" s="19">
        <f t="shared" si="10"/>
        <v>76.569999999999993</v>
      </c>
      <c r="I108" s="19">
        <f t="shared" si="11"/>
        <v>612.55999999999995</v>
      </c>
      <c r="J108" s="15">
        <f t="shared" si="5"/>
        <v>3.6524174348458692E-2</v>
      </c>
    </row>
    <row r="109" spans="1:10" ht="16.5" x14ac:dyDescent="0.25">
      <c r="A109" s="13" t="s">
        <v>285</v>
      </c>
      <c r="B109" s="16" t="s">
        <v>286</v>
      </c>
      <c r="C109" s="17" t="s">
        <v>287</v>
      </c>
      <c r="D109" s="16" t="s">
        <v>39</v>
      </c>
      <c r="E109" s="16" t="s">
        <v>22</v>
      </c>
      <c r="F109" s="18">
        <v>4</v>
      </c>
      <c r="G109" s="19">
        <v>56.12</v>
      </c>
      <c r="H109" s="19">
        <f t="shared" si="10"/>
        <v>72.87</v>
      </c>
      <c r="I109" s="19">
        <f t="shared" si="11"/>
        <v>291.48</v>
      </c>
      <c r="J109" s="15">
        <f t="shared" si="5"/>
        <v>1.7379630304115091E-2</v>
      </c>
    </row>
    <row r="110" spans="1:10" ht="16.5" x14ac:dyDescent="0.25">
      <c r="A110" s="13" t="s">
        <v>288</v>
      </c>
      <c r="B110" s="16" t="s">
        <v>289</v>
      </c>
      <c r="C110" s="17" t="s">
        <v>290</v>
      </c>
      <c r="D110" s="16" t="s">
        <v>39</v>
      </c>
      <c r="E110" s="16" t="s">
        <v>22</v>
      </c>
      <c r="F110" s="18">
        <v>8</v>
      </c>
      <c r="G110" s="19">
        <v>17.88</v>
      </c>
      <c r="H110" s="19">
        <f t="shared" si="10"/>
        <v>23.22</v>
      </c>
      <c r="I110" s="19">
        <f t="shared" si="11"/>
        <v>185.76</v>
      </c>
      <c r="J110" s="15">
        <f t="shared" si="5"/>
        <v>1.1076026229217851E-2</v>
      </c>
    </row>
    <row r="111" spans="1:10" ht="16.5" x14ac:dyDescent="0.25">
      <c r="A111" s="13" t="s">
        <v>291</v>
      </c>
      <c r="B111" s="16" t="s">
        <v>292</v>
      </c>
      <c r="C111" s="17" t="s">
        <v>293</v>
      </c>
      <c r="D111" s="16" t="s">
        <v>39</v>
      </c>
      <c r="E111" s="16" t="s">
        <v>22</v>
      </c>
      <c r="F111" s="18">
        <v>16</v>
      </c>
      <c r="G111" s="19">
        <v>18.66</v>
      </c>
      <c r="H111" s="19">
        <f t="shared" si="10"/>
        <v>24.23</v>
      </c>
      <c r="I111" s="19">
        <f t="shared" si="11"/>
        <v>387.68</v>
      </c>
      <c r="J111" s="15">
        <f t="shared" si="5"/>
        <v>2.3115599959857756E-2</v>
      </c>
    </row>
    <row r="112" spans="1:10" ht="16.5" x14ac:dyDescent="0.25">
      <c r="A112" s="13" t="s">
        <v>294</v>
      </c>
      <c r="B112" s="16" t="s">
        <v>295</v>
      </c>
      <c r="C112" s="17" t="s">
        <v>296</v>
      </c>
      <c r="D112" s="16" t="s">
        <v>39</v>
      </c>
      <c r="E112" s="16" t="s">
        <v>22</v>
      </c>
      <c r="F112" s="18">
        <v>12</v>
      </c>
      <c r="G112" s="19">
        <v>9.6</v>
      </c>
      <c r="H112" s="19">
        <f t="shared" si="10"/>
        <v>12.46</v>
      </c>
      <c r="I112" s="19">
        <f t="shared" si="11"/>
        <v>149.52000000000001</v>
      </c>
      <c r="J112" s="15">
        <f t="shared" si="5"/>
        <v>8.9151994067218632E-3</v>
      </c>
    </row>
    <row r="113" spans="1:10" ht="16.5" x14ac:dyDescent="0.25">
      <c r="A113" s="13" t="s">
        <v>297</v>
      </c>
      <c r="B113" s="16" t="s">
        <v>298</v>
      </c>
      <c r="C113" s="17" t="s">
        <v>299</v>
      </c>
      <c r="D113" s="16" t="s">
        <v>39</v>
      </c>
      <c r="E113" s="16" t="s">
        <v>22</v>
      </c>
      <c r="F113" s="18">
        <v>4</v>
      </c>
      <c r="G113" s="19">
        <v>10.49</v>
      </c>
      <c r="H113" s="19">
        <f t="shared" si="10"/>
        <v>13.62</v>
      </c>
      <c r="I113" s="19">
        <f t="shared" si="11"/>
        <v>54.48</v>
      </c>
      <c r="J113" s="15">
        <f t="shared" si="5"/>
        <v>3.2483952894476129E-3</v>
      </c>
    </row>
    <row r="114" spans="1:10" ht="16.5" x14ac:dyDescent="0.25">
      <c r="A114" s="13" t="s">
        <v>300</v>
      </c>
      <c r="B114" s="16" t="s">
        <v>301</v>
      </c>
      <c r="C114" s="17" t="s">
        <v>302</v>
      </c>
      <c r="D114" s="16" t="s">
        <v>39</v>
      </c>
      <c r="E114" s="16" t="s">
        <v>22</v>
      </c>
      <c r="F114" s="18">
        <v>16</v>
      </c>
      <c r="G114" s="19">
        <v>7.97</v>
      </c>
      <c r="H114" s="19">
        <f t="shared" si="10"/>
        <v>10.35</v>
      </c>
      <c r="I114" s="19">
        <f t="shared" si="11"/>
        <v>165.6</v>
      </c>
      <c r="J114" s="15">
        <f t="shared" si="5"/>
        <v>9.8739768710081628E-3</v>
      </c>
    </row>
    <row r="115" spans="1:10" x14ac:dyDescent="0.25">
      <c r="A115" s="13" t="s">
        <v>303</v>
      </c>
      <c r="B115" s="88" t="s">
        <v>304</v>
      </c>
      <c r="C115" s="88"/>
      <c r="D115" s="88"/>
      <c r="E115" s="88"/>
      <c r="F115" s="88"/>
      <c r="G115" s="88">
        <f>ROUND(F116*G116,2)+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</f>
        <v>74404.52</v>
      </c>
      <c r="H115" s="88"/>
      <c r="I115" s="14">
        <f>ROUND(SUM(I116:I142),2)</f>
        <v>96606.75</v>
      </c>
      <c r="J115" s="15">
        <f t="shared" si="5"/>
        <v>5.760222313304757</v>
      </c>
    </row>
    <row r="116" spans="1:10" ht="16.5" x14ac:dyDescent="0.25">
      <c r="A116" s="13" t="s">
        <v>305</v>
      </c>
      <c r="B116" s="16" t="s">
        <v>306</v>
      </c>
      <c r="C116" s="17" t="s">
        <v>307</v>
      </c>
      <c r="D116" s="16" t="s">
        <v>39</v>
      </c>
      <c r="E116" s="16" t="s">
        <v>89</v>
      </c>
      <c r="F116" s="18">
        <v>47.31</v>
      </c>
      <c r="G116" s="19">
        <v>17.559999999999999</v>
      </c>
      <c r="H116" s="19">
        <f t="shared" ref="H116:H142" si="12">ROUND(G116*ROUND(1+(29.84/100),4),2)</f>
        <v>22.8</v>
      </c>
      <c r="I116" s="19">
        <f t="shared" ref="I116:I142" si="13">ROUND(ROUND(F116,2)*ROUND(H116,2),2)</f>
        <v>1078.67</v>
      </c>
      <c r="J116" s="15">
        <f t="shared" si="5"/>
        <v>6.4316199465280041E-2</v>
      </c>
    </row>
    <row r="117" spans="1:10" ht="16.5" x14ac:dyDescent="0.25">
      <c r="A117" s="13" t="s">
        <v>308</v>
      </c>
      <c r="B117" s="16" t="s">
        <v>309</v>
      </c>
      <c r="C117" s="17" t="s">
        <v>310</v>
      </c>
      <c r="D117" s="16" t="s">
        <v>39</v>
      </c>
      <c r="E117" s="16" t="s">
        <v>89</v>
      </c>
      <c r="F117" s="18">
        <v>48.91</v>
      </c>
      <c r="G117" s="19">
        <v>22.49</v>
      </c>
      <c r="H117" s="19">
        <f t="shared" si="12"/>
        <v>29.2</v>
      </c>
      <c r="I117" s="19">
        <f t="shared" si="13"/>
        <v>1428.17</v>
      </c>
      <c r="J117" s="15">
        <f t="shared" si="5"/>
        <v>8.5155299202099799E-2</v>
      </c>
    </row>
    <row r="118" spans="1:10" ht="16.5" x14ac:dyDescent="0.25">
      <c r="A118" s="13" t="s">
        <v>311</v>
      </c>
      <c r="B118" s="16" t="s">
        <v>312</v>
      </c>
      <c r="C118" s="17" t="s">
        <v>313</v>
      </c>
      <c r="D118" s="16" t="s">
        <v>39</v>
      </c>
      <c r="E118" s="16" t="s">
        <v>89</v>
      </c>
      <c r="F118" s="18">
        <v>26.34</v>
      </c>
      <c r="G118" s="19">
        <v>28.08</v>
      </c>
      <c r="H118" s="19">
        <f t="shared" si="12"/>
        <v>36.46</v>
      </c>
      <c r="I118" s="19">
        <f t="shared" si="13"/>
        <v>960.36</v>
      </c>
      <c r="J118" s="15">
        <f t="shared" si="5"/>
        <v>5.7261910796143713E-2</v>
      </c>
    </row>
    <row r="119" spans="1:10" ht="16.5" x14ac:dyDescent="0.25">
      <c r="A119" s="13" t="s">
        <v>314</v>
      </c>
      <c r="B119" s="16" t="s">
        <v>315</v>
      </c>
      <c r="C119" s="17" t="s">
        <v>316</v>
      </c>
      <c r="D119" s="16" t="s">
        <v>39</v>
      </c>
      <c r="E119" s="16" t="s">
        <v>89</v>
      </c>
      <c r="F119" s="18">
        <v>54.89</v>
      </c>
      <c r="G119" s="19">
        <v>23.21</v>
      </c>
      <c r="H119" s="19">
        <f t="shared" si="12"/>
        <v>30.14</v>
      </c>
      <c r="I119" s="19">
        <f t="shared" si="13"/>
        <v>1654.38</v>
      </c>
      <c r="J119" s="15">
        <f t="shared" si="5"/>
        <v>9.8643175458082627E-2</v>
      </c>
    </row>
    <row r="120" spans="1:10" ht="16.5" x14ac:dyDescent="0.25">
      <c r="A120" s="13" t="s">
        <v>317</v>
      </c>
      <c r="B120" s="16" t="s">
        <v>318</v>
      </c>
      <c r="C120" s="17" t="s">
        <v>319</v>
      </c>
      <c r="D120" s="16" t="s">
        <v>39</v>
      </c>
      <c r="E120" s="16" t="s">
        <v>89</v>
      </c>
      <c r="F120" s="18">
        <v>18.52</v>
      </c>
      <c r="G120" s="19">
        <v>48.3</v>
      </c>
      <c r="H120" s="19">
        <f t="shared" si="12"/>
        <v>62.71</v>
      </c>
      <c r="I120" s="19">
        <f t="shared" si="13"/>
        <v>1161.3900000000001</v>
      </c>
      <c r="J120" s="15">
        <f t="shared" si="5"/>
        <v>6.9248417863648368E-2</v>
      </c>
    </row>
    <row r="121" spans="1:10" x14ac:dyDescent="0.25">
      <c r="A121" s="13" t="s">
        <v>320</v>
      </c>
      <c r="B121" s="16" t="s">
        <v>321</v>
      </c>
      <c r="C121" s="17" t="s">
        <v>322</v>
      </c>
      <c r="D121" s="16" t="s">
        <v>145</v>
      </c>
      <c r="E121" s="16" t="s">
        <v>138</v>
      </c>
      <c r="F121" s="18">
        <v>4</v>
      </c>
      <c r="G121" s="19">
        <v>477.05</v>
      </c>
      <c r="H121" s="19">
        <f t="shared" si="12"/>
        <v>619.4</v>
      </c>
      <c r="I121" s="19">
        <f t="shared" si="13"/>
        <v>2477.6</v>
      </c>
      <c r="J121" s="15">
        <f t="shared" si="5"/>
        <v>0.14772805009426221</v>
      </c>
    </row>
    <row r="122" spans="1:10" ht="16.5" x14ac:dyDescent="0.25">
      <c r="A122" s="13" t="s">
        <v>323</v>
      </c>
      <c r="B122" s="16" t="s">
        <v>324</v>
      </c>
      <c r="C122" s="17" t="s">
        <v>325</v>
      </c>
      <c r="D122" s="16" t="s">
        <v>39</v>
      </c>
      <c r="E122" s="16" t="s">
        <v>22</v>
      </c>
      <c r="F122" s="18">
        <v>4</v>
      </c>
      <c r="G122" s="19">
        <v>90.52</v>
      </c>
      <c r="H122" s="19">
        <f t="shared" si="12"/>
        <v>117.53</v>
      </c>
      <c r="I122" s="19">
        <f t="shared" si="13"/>
        <v>470.12</v>
      </c>
      <c r="J122" s="15">
        <f t="shared" si="5"/>
        <v>2.8031123228250951E-2</v>
      </c>
    </row>
    <row r="123" spans="1:10" ht="24.75" x14ac:dyDescent="0.25">
      <c r="A123" s="13" t="s">
        <v>326</v>
      </c>
      <c r="B123" s="16" t="s">
        <v>327</v>
      </c>
      <c r="C123" s="17" t="s">
        <v>328</v>
      </c>
      <c r="D123" s="16" t="s">
        <v>39</v>
      </c>
      <c r="E123" s="16" t="s">
        <v>22</v>
      </c>
      <c r="F123" s="18">
        <v>8</v>
      </c>
      <c r="G123" s="19">
        <v>61.24</v>
      </c>
      <c r="H123" s="19">
        <f t="shared" si="12"/>
        <v>79.510000000000005</v>
      </c>
      <c r="I123" s="19">
        <f t="shared" si="13"/>
        <v>636.08000000000004</v>
      </c>
      <c r="J123" s="15">
        <f t="shared" si="5"/>
        <v>3.7926565266369998E-2</v>
      </c>
    </row>
    <row r="124" spans="1:10" ht="16.5" x14ac:dyDescent="0.25">
      <c r="A124" s="13" t="s">
        <v>329</v>
      </c>
      <c r="B124" s="16" t="s">
        <v>330</v>
      </c>
      <c r="C124" s="17" t="s">
        <v>331</v>
      </c>
      <c r="D124" s="16" t="s">
        <v>39</v>
      </c>
      <c r="E124" s="16" t="s">
        <v>22</v>
      </c>
      <c r="F124" s="18">
        <v>4</v>
      </c>
      <c r="G124" s="19">
        <v>8.5</v>
      </c>
      <c r="H124" s="19">
        <f t="shared" si="12"/>
        <v>11.04</v>
      </c>
      <c r="I124" s="19">
        <f t="shared" si="13"/>
        <v>44.16</v>
      </c>
      <c r="J124" s="15">
        <f t="shared" si="5"/>
        <v>2.6330604989355097E-3</v>
      </c>
    </row>
    <row r="125" spans="1:10" ht="16.5" x14ac:dyDescent="0.25">
      <c r="A125" s="13" t="s">
        <v>332</v>
      </c>
      <c r="B125" s="16" t="s">
        <v>333</v>
      </c>
      <c r="C125" s="17" t="s">
        <v>334</v>
      </c>
      <c r="D125" s="16" t="s">
        <v>39</v>
      </c>
      <c r="E125" s="16" t="s">
        <v>22</v>
      </c>
      <c r="F125" s="18">
        <v>4</v>
      </c>
      <c r="G125" s="19">
        <v>14.15</v>
      </c>
      <c r="H125" s="19">
        <f t="shared" si="12"/>
        <v>18.37</v>
      </c>
      <c r="I125" s="19">
        <f t="shared" si="13"/>
        <v>73.48</v>
      </c>
      <c r="J125" s="15">
        <f t="shared" si="5"/>
        <v>4.3812791091888872E-3</v>
      </c>
    </row>
    <row r="126" spans="1:10" ht="16.5" x14ac:dyDescent="0.25">
      <c r="A126" s="13" t="s">
        <v>335</v>
      </c>
      <c r="B126" s="16" t="s">
        <v>336</v>
      </c>
      <c r="C126" s="17" t="s">
        <v>337</v>
      </c>
      <c r="D126" s="16" t="s">
        <v>39</v>
      </c>
      <c r="E126" s="16" t="s">
        <v>22</v>
      </c>
      <c r="F126" s="18">
        <v>20</v>
      </c>
      <c r="G126" s="19">
        <v>21.45</v>
      </c>
      <c r="H126" s="19">
        <f t="shared" si="12"/>
        <v>27.85</v>
      </c>
      <c r="I126" s="19">
        <f t="shared" si="13"/>
        <v>557</v>
      </c>
      <c r="J126" s="15">
        <f t="shared" si="5"/>
        <v>3.3211383557678414E-2</v>
      </c>
    </row>
    <row r="127" spans="1:10" ht="16.5" x14ac:dyDescent="0.25">
      <c r="A127" s="13" t="s">
        <v>338</v>
      </c>
      <c r="B127" s="16" t="s">
        <v>339</v>
      </c>
      <c r="C127" s="17" t="s">
        <v>340</v>
      </c>
      <c r="D127" s="16" t="s">
        <v>39</v>
      </c>
      <c r="E127" s="16" t="s">
        <v>22</v>
      </c>
      <c r="F127" s="18">
        <v>4</v>
      </c>
      <c r="G127" s="19">
        <v>25.77</v>
      </c>
      <c r="H127" s="19">
        <f t="shared" si="12"/>
        <v>33.46</v>
      </c>
      <c r="I127" s="19">
        <f t="shared" si="13"/>
        <v>133.84</v>
      </c>
      <c r="J127" s="15">
        <f t="shared" si="5"/>
        <v>7.9802721281143265E-3</v>
      </c>
    </row>
    <row r="128" spans="1:10" ht="16.5" x14ac:dyDescent="0.25">
      <c r="A128" s="13" t="s">
        <v>341</v>
      </c>
      <c r="B128" s="16" t="s">
        <v>342</v>
      </c>
      <c r="C128" s="17" t="s">
        <v>343</v>
      </c>
      <c r="D128" s="16" t="s">
        <v>39</v>
      </c>
      <c r="E128" s="16" t="s">
        <v>22</v>
      </c>
      <c r="F128" s="18">
        <v>40</v>
      </c>
      <c r="G128" s="19">
        <v>8.2899999999999991</v>
      </c>
      <c r="H128" s="19">
        <f t="shared" si="12"/>
        <v>10.76</v>
      </c>
      <c r="I128" s="19">
        <f t="shared" si="13"/>
        <v>430.4</v>
      </c>
      <c r="J128" s="15">
        <f t="shared" si="5"/>
        <v>2.5662799790349713E-2</v>
      </c>
    </row>
    <row r="129" spans="1:10" ht="16.5" x14ac:dyDescent="0.25">
      <c r="A129" s="13" t="s">
        <v>344</v>
      </c>
      <c r="B129" s="16" t="s">
        <v>345</v>
      </c>
      <c r="C129" s="17" t="s">
        <v>346</v>
      </c>
      <c r="D129" s="16" t="s">
        <v>39</v>
      </c>
      <c r="E129" s="16" t="s">
        <v>22</v>
      </c>
      <c r="F129" s="18">
        <v>20</v>
      </c>
      <c r="G129" s="19">
        <v>13.51</v>
      </c>
      <c r="H129" s="19">
        <f t="shared" si="12"/>
        <v>17.54</v>
      </c>
      <c r="I129" s="19">
        <f t="shared" si="13"/>
        <v>350.8</v>
      </c>
      <c r="J129" s="15">
        <f t="shared" si="5"/>
        <v>2.0916612840275746E-2</v>
      </c>
    </row>
    <row r="130" spans="1:10" ht="16.5" x14ac:dyDescent="0.25">
      <c r="A130" s="13" t="s">
        <v>347</v>
      </c>
      <c r="B130" s="16" t="s">
        <v>348</v>
      </c>
      <c r="C130" s="17" t="s">
        <v>349</v>
      </c>
      <c r="D130" s="16" t="s">
        <v>39</v>
      </c>
      <c r="E130" s="16" t="s">
        <v>22</v>
      </c>
      <c r="F130" s="18">
        <v>12</v>
      </c>
      <c r="G130" s="19">
        <v>25.03</v>
      </c>
      <c r="H130" s="19">
        <f t="shared" si="12"/>
        <v>32.5</v>
      </c>
      <c r="I130" s="19">
        <f t="shared" si="13"/>
        <v>390</v>
      </c>
      <c r="J130" s="15">
        <f t="shared" si="5"/>
        <v>2.3253931036794583E-2</v>
      </c>
    </row>
    <row r="131" spans="1:10" ht="24.75" x14ac:dyDescent="0.25">
      <c r="A131" s="13" t="s">
        <v>350</v>
      </c>
      <c r="B131" s="16" t="s">
        <v>351</v>
      </c>
      <c r="C131" s="17" t="s">
        <v>352</v>
      </c>
      <c r="D131" s="16" t="s">
        <v>39</v>
      </c>
      <c r="E131" s="16" t="s">
        <v>22</v>
      </c>
      <c r="F131" s="18">
        <v>12</v>
      </c>
      <c r="G131" s="19">
        <v>43.43</v>
      </c>
      <c r="H131" s="19">
        <f t="shared" si="12"/>
        <v>56.39</v>
      </c>
      <c r="I131" s="19">
        <f t="shared" si="13"/>
        <v>676.68</v>
      </c>
      <c r="J131" s="15">
        <f t="shared" si="5"/>
        <v>4.0347359112764512E-2</v>
      </c>
    </row>
    <row r="132" spans="1:10" ht="16.5" x14ac:dyDescent="0.25">
      <c r="A132" s="13" t="s">
        <v>353</v>
      </c>
      <c r="B132" s="16" t="s">
        <v>354</v>
      </c>
      <c r="C132" s="17" t="s">
        <v>355</v>
      </c>
      <c r="D132" s="16" t="s">
        <v>39</v>
      </c>
      <c r="E132" s="16" t="s">
        <v>22</v>
      </c>
      <c r="F132" s="18">
        <v>12</v>
      </c>
      <c r="G132" s="19">
        <v>12.17</v>
      </c>
      <c r="H132" s="19">
        <f t="shared" si="12"/>
        <v>15.8</v>
      </c>
      <c r="I132" s="19">
        <f t="shared" si="13"/>
        <v>189.6</v>
      </c>
      <c r="J132" s="15">
        <f t="shared" si="5"/>
        <v>1.1304988011733982E-2</v>
      </c>
    </row>
    <row r="133" spans="1:10" ht="16.5" x14ac:dyDescent="0.25">
      <c r="A133" s="13" t="s">
        <v>356</v>
      </c>
      <c r="B133" s="16" t="s">
        <v>357</v>
      </c>
      <c r="C133" s="17" t="s">
        <v>358</v>
      </c>
      <c r="D133" s="16" t="s">
        <v>39</v>
      </c>
      <c r="E133" s="16" t="s">
        <v>22</v>
      </c>
      <c r="F133" s="18">
        <v>8</v>
      </c>
      <c r="G133" s="19">
        <v>46.44</v>
      </c>
      <c r="H133" s="19">
        <f t="shared" si="12"/>
        <v>60.3</v>
      </c>
      <c r="I133" s="19">
        <f t="shared" si="13"/>
        <v>482.4</v>
      </c>
      <c r="J133" s="15">
        <f t="shared" si="5"/>
        <v>2.8763323928588991E-2</v>
      </c>
    </row>
    <row r="134" spans="1:10" ht="16.5" x14ac:dyDescent="0.25">
      <c r="A134" s="13" t="s">
        <v>359</v>
      </c>
      <c r="B134" s="16" t="s">
        <v>360</v>
      </c>
      <c r="C134" s="17" t="s">
        <v>361</v>
      </c>
      <c r="D134" s="16" t="s">
        <v>39</v>
      </c>
      <c r="E134" s="16" t="s">
        <v>22</v>
      </c>
      <c r="F134" s="18">
        <v>24</v>
      </c>
      <c r="G134" s="19">
        <v>7.64</v>
      </c>
      <c r="H134" s="19">
        <f t="shared" si="12"/>
        <v>9.92</v>
      </c>
      <c r="I134" s="19">
        <f t="shared" si="13"/>
        <v>238.08</v>
      </c>
      <c r="J134" s="15">
        <f t="shared" si="5"/>
        <v>1.4195630516000141E-2</v>
      </c>
    </row>
    <row r="135" spans="1:10" ht="16.5" x14ac:dyDescent="0.25">
      <c r="A135" s="13" t="s">
        <v>362</v>
      </c>
      <c r="B135" s="16" t="s">
        <v>363</v>
      </c>
      <c r="C135" s="17" t="s">
        <v>364</v>
      </c>
      <c r="D135" s="16" t="s">
        <v>39</v>
      </c>
      <c r="E135" s="16" t="s">
        <v>22</v>
      </c>
      <c r="F135" s="18">
        <v>28</v>
      </c>
      <c r="G135" s="19">
        <v>12.78</v>
      </c>
      <c r="H135" s="19">
        <f t="shared" si="12"/>
        <v>16.59</v>
      </c>
      <c r="I135" s="19">
        <f t="shared" si="13"/>
        <v>464.52</v>
      </c>
      <c r="J135" s="15">
        <f t="shared" si="5"/>
        <v>2.7697220628748253E-2</v>
      </c>
    </row>
    <row r="136" spans="1:10" ht="16.5" x14ac:dyDescent="0.25">
      <c r="A136" s="13" t="s">
        <v>365</v>
      </c>
      <c r="B136" s="16" t="s">
        <v>366</v>
      </c>
      <c r="C136" s="17" t="s">
        <v>367</v>
      </c>
      <c r="D136" s="16" t="s">
        <v>39</v>
      </c>
      <c r="E136" s="16" t="s">
        <v>22</v>
      </c>
      <c r="F136" s="18">
        <v>38</v>
      </c>
      <c r="G136" s="19">
        <v>14.57</v>
      </c>
      <c r="H136" s="19">
        <f t="shared" si="12"/>
        <v>18.920000000000002</v>
      </c>
      <c r="I136" s="19">
        <f t="shared" si="13"/>
        <v>718.96</v>
      </c>
      <c r="J136" s="15">
        <f t="shared" si="5"/>
        <v>4.2868323739009832E-2</v>
      </c>
    </row>
    <row r="137" spans="1:10" ht="16.5" x14ac:dyDescent="0.25">
      <c r="A137" s="13" t="s">
        <v>368</v>
      </c>
      <c r="B137" s="16" t="s">
        <v>369</v>
      </c>
      <c r="C137" s="17" t="s">
        <v>370</v>
      </c>
      <c r="D137" s="16" t="s">
        <v>39</v>
      </c>
      <c r="E137" s="16" t="s">
        <v>22</v>
      </c>
      <c r="F137" s="18">
        <v>6</v>
      </c>
      <c r="G137" s="19">
        <v>9.5299999999999994</v>
      </c>
      <c r="H137" s="19">
        <f t="shared" si="12"/>
        <v>12.37</v>
      </c>
      <c r="I137" s="19">
        <f t="shared" si="13"/>
        <v>74.22</v>
      </c>
      <c r="J137" s="15">
        <f t="shared" si="5"/>
        <v>4.4254019526946001E-3</v>
      </c>
    </row>
    <row r="138" spans="1:10" x14ac:dyDescent="0.25">
      <c r="A138" s="13" t="s">
        <v>371</v>
      </c>
      <c r="B138" s="16" t="s">
        <v>372</v>
      </c>
      <c r="C138" s="17" t="s">
        <v>373</v>
      </c>
      <c r="D138" s="16" t="s">
        <v>197</v>
      </c>
      <c r="E138" s="16" t="s">
        <v>22</v>
      </c>
      <c r="F138" s="18">
        <v>8</v>
      </c>
      <c r="G138" s="19">
        <v>26.57</v>
      </c>
      <c r="H138" s="19">
        <f t="shared" si="12"/>
        <v>34.5</v>
      </c>
      <c r="I138" s="19">
        <f t="shared" si="13"/>
        <v>276</v>
      </c>
      <c r="J138" s="15">
        <f t="shared" si="5"/>
        <v>1.6456628118346934E-2</v>
      </c>
    </row>
    <row r="139" spans="1:10" ht="16.5" x14ac:dyDescent="0.25">
      <c r="A139" s="13" t="s">
        <v>374</v>
      </c>
      <c r="B139" s="16" t="s">
        <v>375</v>
      </c>
      <c r="C139" s="17" t="s">
        <v>376</v>
      </c>
      <c r="D139" s="16" t="s">
        <v>39</v>
      </c>
      <c r="E139" s="16" t="s">
        <v>22</v>
      </c>
      <c r="F139" s="18">
        <v>2</v>
      </c>
      <c r="G139" s="19">
        <v>39.4</v>
      </c>
      <c r="H139" s="19">
        <f t="shared" si="12"/>
        <v>51.16</v>
      </c>
      <c r="I139" s="19">
        <f t="shared" si="13"/>
        <v>102.32</v>
      </c>
      <c r="J139" s="15">
        <f t="shared" si="5"/>
        <v>6.1008774966277478E-3</v>
      </c>
    </row>
    <row r="140" spans="1:10" ht="16.5" x14ac:dyDescent="0.25">
      <c r="A140" s="13" t="s">
        <v>377</v>
      </c>
      <c r="B140" s="16" t="s">
        <v>378</v>
      </c>
      <c r="C140" s="17" t="s">
        <v>379</v>
      </c>
      <c r="D140" s="16" t="s">
        <v>39</v>
      </c>
      <c r="E140" s="16" t="s">
        <v>22</v>
      </c>
      <c r="F140" s="18">
        <v>2</v>
      </c>
      <c r="G140" s="19">
        <v>9927.57</v>
      </c>
      <c r="H140" s="19">
        <f t="shared" si="12"/>
        <v>12889.96</v>
      </c>
      <c r="I140" s="19">
        <f t="shared" si="13"/>
        <v>25779.919999999998</v>
      </c>
      <c r="J140" s="15">
        <f t="shared" si="5"/>
        <v>1.5371396969591831</v>
      </c>
    </row>
    <row r="141" spans="1:10" ht="16.5" x14ac:dyDescent="0.25">
      <c r="A141" s="13" t="s">
        <v>380</v>
      </c>
      <c r="B141" s="16" t="s">
        <v>381</v>
      </c>
      <c r="C141" s="17" t="s">
        <v>382</v>
      </c>
      <c r="D141" s="16" t="s">
        <v>39</v>
      </c>
      <c r="E141" s="16" t="s">
        <v>22</v>
      </c>
      <c r="F141" s="18">
        <v>2</v>
      </c>
      <c r="G141" s="19">
        <v>13539.24</v>
      </c>
      <c r="H141" s="19">
        <f t="shared" si="12"/>
        <v>17579.349999999999</v>
      </c>
      <c r="I141" s="19">
        <f t="shared" si="13"/>
        <v>35158.699999999997</v>
      </c>
      <c r="J141" s="15">
        <f t="shared" ref="J141:J204" si="14">I141/VALOR_TOTAL*100</f>
        <v>2.0963538080598707</v>
      </c>
    </row>
    <row r="142" spans="1:10" ht="16.5" x14ac:dyDescent="0.25">
      <c r="A142" s="13" t="s">
        <v>383</v>
      </c>
      <c r="B142" s="16" t="s">
        <v>384</v>
      </c>
      <c r="C142" s="17" t="s">
        <v>385</v>
      </c>
      <c r="D142" s="16" t="s">
        <v>39</v>
      </c>
      <c r="E142" s="16" t="s">
        <v>22</v>
      </c>
      <c r="F142" s="18">
        <v>2</v>
      </c>
      <c r="G142" s="19">
        <v>7932.42</v>
      </c>
      <c r="H142" s="19">
        <f t="shared" si="12"/>
        <v>10299.450000000001</v>
      </c>
      <c r="I142" s="19">
        <f t="shared" si="13"/>
        <v>20598.900000000001</v>
      </c>
      <c r="J142" s="15">
        <f t="shared" si="14"/>
        <v>1.2282189744457128</v>
      </c>
    </row>
    <row r="143" spans="1:10" x14ac:dyDescent="0.25">
      <c r="A143" s="13" t="s">
        <v>386</v>
      </c>
      <c r="B143" s="88" t="s">
        <v>387</v>
      </c>
      <c r="C143" s="88"/>
      <c r="D143" s="88"/>
      <c r="E143" s="88"/>
      <c r="F143" s="88"/>
      <c r="G143" s="88">
        <f>ROUND(F144*G144,2)+ROUND(F145*G145,2)</f>
        <v>10738.16</v>
      </c>
      <c r="H143" s="88"/>
      <c r="I143" s="14">
        <f>ROUND(SUM(I144:I145),2)</f>
        <v>13942.48</v>
      </c>
      <c r="J143" s="15">
        <f t="shared" si="14"/>
        <v>0.83132684205612251</v>
      </c>
    </row>
    <row r="144" spans="1:10" x14ac:dyDescent="0.25">
      <c r="A144" s="13" t="s">
        <v>388</v>
      </c>
      <c r="B144" s="16" t="s">
        <v>389</v>
      </c>
      <c r="C144" s="17" t="s">
        <v>390</v>
      </c>
      <c r="D144" s="16" t="s">
        <v>16</v>
      </c>
      <c r="E144" s="16" t="s">
        <v>391</v>
      </c>
      <c r="F144" s="18">
        <v>8</v>
      </c>
      <c r="G144" s="19">
        <v>1110.1400000000001</v>
      </c>
      <c r="H144" s="19">
        <f>ROUND(G144*ROUND(1+(29.84/100),4),2)</f>
        <v>1441.41</v>
      </c>
      <c r="I144" s="19">
        <f>ROUND(ROUND(F144,2)*ROUND(H144,2),2)</f>
        <v>11531.28</v>
      </c>
      <c r="J144" s="15">
        <f t="shared" si="14"/>
        <v>0.68755792278453509</v>
      </c>
    </row>
    <row r="145" spans="1:10" x14ac:dyDescent="0.25">
      <c r="A145" s="13" t="s">
        <v>392</v>
      </c>
      <c r="B145" s="16" t="s">
        <v>393</v>
      </c>
      <c r="C145" s="17" t="s">
        <v>394</v>
      </c>
      <c r="D145" s="16" t="s">
        <v>16</v>
      </c>
      <c r="E145" s="16" t="s">
        <v>391</v>
      </c>
      <c r="F145" s="18">
        <v>8</v>
      </c>
      <c r="G145" s="19">
        <v>232.13</v>
      </c>
      <c r="H145" s="19">
        <f>ROUND(G145*ROUND(1+(29.84/100),4),2)</f>
        <v>301.39999999999998</v>
      </c>
      <c r="I145" s="19">
        <f>ROUND(ROUND(F145,2)*ROUND(H145,2),2)</f>
        <v>2411.1999999999998</v>
      </c>
      <c r="J145" s="15">
        <f t="shared" si="14"/>
        <v>0.14376891927158744</v>
      </c>
    </row>
    <row r="146" spans="1:10" x14ac:dyDescent="0.25">
      <c r="A146" s="13" t="s">
        <v>19</v>
      </c>
      <c r="B146" s="88" t="s">
        <v>395</v>
      </c>
      <c r="C146" s="88"/>
      <c r="D146" s="88"/>
      <c r="E146" s="88"/>
      <c r="F146" s="88"/>
      <c r="G146" s="88">
        <f>ROUND(F147*G147,2)+ROUND(F148*G148,2)+ROUND(F149*G149,2)+ROUND(F150*G150,2)+ROUND(F151*G151,2)+ROUND(F152*G152,2)+ROUND(F153*G153,2)+ROUND(F154*G154,2)+ROUND(F155*G155,2)+ROUND(F156*G156,2)+ROUND(F157*G157,2)+ROUND(F158*G158,2)+ROUND(F159*G159,2)+ROUND(F160*G160,2)</f>
        <v>32257.719999999998</v>
      </c>
      <c r="H146" s="88"/>
      <c r="I146" s="14">
        <f>ROUND(SUM(I147:I160),2)</f>
        <v>41883.32</v>
      </c>
      <c r="J146" s="15">
        <f t="shared" si="14"/>
        <v>2.4973123971076907</v>
      </c>
    </row>
    <row r="147" spans="1:10" x14ac:dyDescent="0.25">
      <c r="A147" s="13" t="s">
        <v>396</v>
      </c>
      <c r="B147" s="16" t="s">
        <v>397</v>
      </c>
      <c r="C147" s="17" t="s">
        <v>398</v>
      </c>
      <c r="D147" s="16" t="s">
        <v>16</v>
      </c>
      <c r="E147" s="16" t="s">
        <v>138</v>
      </c>
      <c r="F147" s="18">
        <v>4</v>
      </c>
      <c r="G147" s="19">
        <v>1189.56</v>
      </c>
      <c r="H147" s="19">
        <f t="shared" ref="H147:H160" si="15">ROUND(G147*ROUND(1+(29.84/100),4),2)</f>
        <v>1544.52</v>
      </c>
      <c r="I147" s="19">
        <f t="shared" ref="I147:I160" si="16">ROUND(ROUND(F147,2)*ROUND(H147,2),2)</f>
        <v>6178.08</v>
      </c>
      <c r="J147" s="15">
        <f t="shared" si="14"/>
        <v>0.36837088784564076</v>
      </c>
    </row>
    <row r="148" spans="1:10" x14ac:dyDescent="0.25">
      <c r="A148" s="13" t="s">
        <v>399</v>
      </c>
      <c r="B148" s="16" t="s">
        <v>400</v>
      </c>
      <c r="C148" s="17" t="s">
        <v>401</v>
      </c>
      <c r="D148" s="16" t="s">
        <v>16</v>
      </c>
      <c r="E148" s="16" t="s">
        <v>138</v>
      </c>
      <c r="F148" s="18">
        <v>4</v>
      </c>
      <c r="G148" s="19">
        <v>1080.2</v>
      </c>
      <c r="H148" s="19">
        <f t="shared" si="15"/>
        <v>1402.53</v>
      </c>
      <c r="I148" s="19">
        <f t="shared" si="16"/>
        <v>5610.12</v>
      </c>
      <c r="J148" s="15">
        <f t="shared" si="14"/>
        <v>0.33450600920036416</v>
      </c>
    </row>
    <row r="149" spans="1:10" ht="16.5" x14ac:dyDescent="0.25">
      <c r="A149" s="13" t="s">
        <v>402</v>
      </c>
      <c r="B149" s="16" t="s">
        <v>403</v>
      </c>
      <c r="C149" s="17" t="s">
        <v>404</v>
      </c>
      <c r="D149" s="16" t="s">
        <v>39</v>
      </c>
      <c r="E149" s="16" t="s">
        <v>22</v>
      </c>
      <c r="F149" s="18">
        <v>16</v>
      </c>
      <c r="G149" s="19">
        <v>316.95999999999998</v>
      </c>
      <c r="H149" s="19">
        <f t="shared" si="15"/>
        <v>411.54</v>
      </c>
      <c r="I149" s="19">
        <f t="shared" si="16"/>
        <v>6584.64</v>
      </c>
      <c r="J149" s="15">
        <f t="shared" si="14"/>
        <v>0.39261221656953615</v>
      </c>
    </row>
    <row r="150" spans="1:10" x14ac:dyDescent="0.25">
      <c r="A150" s="13" t="s">
        <v>405</v>
      </c>
      <c r="B150" s="16" t="s">
        <v>406</v>
      </c>
      <c r="C150" s="17" t="s">
        <v>407</v>
      </c>
      <c r="D150" s="16" t="s">
        <v>16</v>
      </c>
      <c r="E150" s="16" t="s">
        <v>138</v>
      </c>
      <c r="F150" s="18">
        <v>20</v>
      </c>
      <c r="G150" s="19">
        <v>76.42</v>
      </c>
      <c r="H150" s="19">
        <f t="shared" si="15"/>
        <v>99.22</v>
      </c>
      <c r="I150" s="19">
        <f t="shared" si="16"/>
        <v>1984.4</v>
      </c>
      <c r="J150" s="15">
        <f t="shared" si="14"/>
        <v>0.1183207711523466</v>
      </c>
    </row>
    <row r="151" spans="1:10" x14ac:dyDescent="0.25">
      <c r="A151" s="13" t="s">
        <v>408</v>
      </c>
      <c r="B151" s="16" t="s">
        <v>409</v>
      </c>
      <c r="C151" s="17" t="s">
        <v>410</v>
      </c>
      <c r="D151" s="16" t="s">
        <v>39</v>
      </c>
      <c r="E151" s="16" t="s">
        <v>22</v>
      </c>
      <c r="F151" s="18">
        <v>8</v>
      </c>
      <c r="G151" s="19">
        <v>58.37</v>
      </c>
      <c r="H151" s="19">
        <f t="shared" si="15"/>
        <v>75.790000000000006</v>
      </c>
      <c r="I151" s="19">
        <f t="shared" si="16"/>
        <v>606.32000000000005</v>
      </c>
      <c r="J151" s="15">
        <f t="shared" si="14"/>
        <v>3.615211145186998E-2</v>
      </c>
    </row>
    <row r="152" spans="1:10" ht="16.5" x14ac:dyDescent="0.25">
      <c r="A152" s="13" t="s">
        <v>411</v>
      </c>
      <c r="B152" s="16" t="s">
        <v>412</v>
      </c>
      <c r="C152" s="17" t="s">
        <v>413</v>
      </c>
      <c r="D152" s="16" t="s">
        <v>39</v>
      </c>
      <c r="E152" s="16" t="s">
        <v>22</v>
      </c>
      <c r="F152" s="18">
        <v>16</v>
      </c>
      <c r="G152" s="19">
        <v>53.23</v>
      </c>
      <c r="H152" s="19">
        <f t="shared" si="15"/>
        <v>69.11</v>
      </c>
      <c r="I152" s="19">
        <f t="shared" si="16"/>
        <v>1105.76</v>
      </c>
      <c r="J152" s="15">
        <f t="shared" si="14"/>
        <v>6.5931453290374309E-2</v>
      </c>
    </row>
    <row r="153" spans="1:10" x14ac:dyDescent="0.25">
      <c r="A153" s="13" t="s">
        <v>414</v>
      </c>
      <c r="B153" s="16" t="s">
        <v>415</v>
      </c>
      <c r="C153" s="17" t="s">
        <v>416</v>
      </c>
      <c r="D153" s="16" t="s">
        <v>39</v>
      </c>
      <c r="E153" s="16" t="s">
        <v>22</v>
      </c>
      <c r="F153" s="18">
        <v>4</v>
      </c>
      <c r="G153" s="19">
        <v>32.99</v>
      </c>
      <c r="H153" s="19">
        <f t="shared" si="15"/>
        <v>42.83</v>
      </c>
      <c r="I153" s="19">
        <f t="shared" si="16"/>
        <v>171.32</v>
      </c>
      <c r="J153" s="15">
        <f t="shared" si="14"/>
        <v>1.0215034526214481E-2</v>
      </c>
    </row>
    <row r="154" spans="1:10" x14ac:dyDescent="0.25">
      <c r="A154" s="13" t="s">
        <v>417</v>
      </c>
      <c r="B154" s="16" t="s">
        <v>418</v>
      </c>
      <c r="C154" s="17" t="s">
        <v>419</v>
      </c>
      <c r="D154" s="16" t="s">
        <v>39</v>
      </c>
      <c r="E154" s="16" t="s">
        <v>22</v>
      </c>
      <c r="F154" s="18">
        <v>16</v>
      </c>
      <c r="G154" s="19">
        <v>46.51</v>
      </c>
      <c r="H154" s="19">
        <f t="shared" si="15"/>
        <v>60.39</v>
      </c>
      <c r="I154" s="19">
        <f t="shared" si="16"/>
        <v>966.24</v>
      </c>
      <c r="J154" s="15">
        <f t="shared" si="14"/>
        <v>5.7612508525621539E-2</v>
      </c>
    </row>
    <row r="155" spans="1:10" x14ac:dyDescent="0.25">
      <c r="A155" s="13" t="s">
        <v>420</v>
      </c>
      <c r="B155" s="16" t="s">
        <v>421</v>
      </c>
      <c r="C155" s="17" t="s">
        <v>422</v>
      </c>
      <c r="D155" s="16" t="s">
        <v>16</v>
      </c>
      <c r="E155" s="16" t="s">
        <v>138</v>
      </c>
      <c r="F155" s="18">
        <v>12</v>
      </c>
      <c r="G155" s="19">
        <v>146.6</v>
      </c>
      <c r="H155" s="19">
        <f t="shared" si="15"/>
        <v>190.35</v>
      </c>
      <c r="I155" s="19">
        <f t="shared" si="16"/>
        <v>2284.1999999999998</v>
      </c>
      <c r="J155" s="15">
        <f t="shared" si="14"/>
        <v>0.13619648531857995</v>
      </c>
    </row>
    <row r="156" spans="1:10" ht="16.5" x14ac:dyDescent="0.25">
      <c r="A156" s="13" t="s">
        <v>423</v>
      </c>
      <c r="B156" s="16" t="s">
        <v>424</v>
      </c>
      <c r="C156" s="17" t="s">
        <v>425</v>
      </c>
      <c r="D156" s="16" t="s">
        <v>39</v>
      </c>
      <c r="E156" s="16" t="s">
        <v>22</v>
      </c>
      <c r="F156" s="18">
        <v>8</v>
      </c>
      <c r="G156" s="19">
        <v>291.24</v>
      </c>
      <c r="H156" s="19">
        <f t="shared" si="15"/>
        <v>378.15</v>
      </c>
      <c r="I156" s="19">
        <f t="shared" si="16"/>
        <v>3025.2</v>
      </c>
      <c r="J156" s="15">
        <f t="shared" si="14"/>
        <v>0.18037895428848968</v>
      </c>
    </row>
    <row r="157" spans="1:10" ht="16.5" x14ac:dyDescent="0.25">
      <c r="A157" s="13" t="s">
        <v>426</v>
      </c>
      <c r="B157" s="16" t="s">
        <v>427</v>
      </c>
      <c r="C157" s="17" t="s">
        <v>428</v>
      </c>
      <c r="D157" s="16" t="s">
        <v>39</v>
      </c>
      <c r="E157" s="16" t="s">
        <v>22</v>
      </c>
      <c r="F157" s="18">
        <v>4</v>
      </c>
      <c r="G157" s="19">
        <v>266.55</v>
      </c>
      <c r="H157" s="19">
        <f t="shared" si="15"/>
        <v>346.09</v>
      </c>
      <c r="I157" s="19">
        <f t="shared" si="16"/>
        <v>1384.36</v>
      </c>
      <c r="J157" s="15">
        <f t="shared" si="14"/>
        <v>8.2543107615633202E-2</v>
      </c>
    </row>
    <row r="158" spans="1:10" x14ac:dyDescent="0.25">
      <c r="A158" s="13" t="s">
        <v>429</v>
      </c>
      <c r="B158" s="16" t="s">
        <v>430</v>
      </c>
      <c r="C158" s="17" t="s">
        <v>431</v>
      </c>
      <c r="D158" s="16" t="s">
        <v>145</v>
      </c>
      <c r="E158" s="16" t="s">
        <v>138</v>
      </c>
      <c r="F158" s="18">
        <v>16</v>
      </c>
      <c r="G158" s="19">
        <v>87.1</v>
      </c>
      <c r="H158" s="19">
        <f t="shared" si="15"/>
        <v>113.09</v>
      </c>
      <c r="I158" s="19">
        <f t="shared" si="16"/>
        <v>1809.44</v>
      </c>
      <c r="J158" s="15">
        <f t="shared" si="14"/>
        <v>0.10788869993645536</v>
      </c>
    </row>
    <row r="159" spans="1:10" x14ac:dyDescent="0.25">
      <c r="A159" s="13" t="s">
        <v>432</v>
      </c>
      <c r="B159" s="16" t="s">
        <v>433</v>
      </c>
      <c r="C159" s="17" t="s">
        <v>434</v>
      </c>
      <c r="D159" s="16" t="s">
        <v>197</v>
      </c>
      <c r="E159" s="16" t="s">
        <v>22</v>
      </c>
      <c r="F159" s="18">
        <v>4</v>
      </c>
      <c r="G159" s="19">
        <v>296.99</v>
      </c>
      <c r="H159" s="19">
        <f t="shared" si="15"/>
        <v>385.61</v>
      </c>
      <c r="I159" s="19">
        <f t="shared" si="16"/>
        <v>1542.44</v>
      </c>
      <c r="J159" s="15">
        <f t="shared" si="14"/>
        <v>9.1968700995880615E-2</v>
      </c>
    </row>
    <row r="160" spans="1:10" x14ac:dyDescent="0.25">
      <c r="A160" s="13" t="s">
        <v>435</v>
      </c>
      <c r="B160" s="16" t="s">
        <v>436</v>
      </c>
      <c r="C160" s="17" t="s">
        <v>437</v>
      </c>
      <c r="D160" s="16" t="s">
        <v>16</v>
      </c>
      <c r="E160" s="16" t="s">
        <v>138</v>
      </c>
      <c r="F160" s="18">
        <v>8</v>
      </c>
      <c r="G160" s="19">
        <v>830.91</v>
      </c>
      <c r="H160" s="19">
        <f t="shared" si="15"/>
        <v>1078.8499999999999</v>
      </c>
      <c r="I160" s="19">
        <f t="shared" si="16"/>
        <v>8630.7999999999993</v>
      </c>
      <c r="J160" s="15">
        <f t="shared" si="14"/>
        <v>0.51461545639068373</v>
      </c>
    </row>
    <row r="161" spans="1:10" x14ac:dyDescent="0.25">
      <c r="A161" s="13" t="s">
        <v>438</v>
      </c>
      <c r="B161" s="88" t="s">
        <v>439</v>
      </c>
      <c r="C161" s="88"/>
      <c r="D161" s="88"/>
      <c r="E161" s="88"/>
      <c r="F161" s="88"/>
      <c r="G161" s="88">
        <f>ROUND(F162*G162,2)+ROUND(F164*G164,2)+ROUND(F166*G166,2)</f>
        <v>0</v>
      </c>
      <c r="H161" s="88"/>
      <c r="I161" s="14">
        <f>ROUND(I162+I164+I166,2)</f>
        <v>48402.69</v>
      </c>
      <c r="J161" s="15">
        <f t="shared" si="14"/>
        <v>2.8860328596290947</v>
      </c>
    </row>
    <row r="162" spans="1:10" x14ac:dyDescent="0.25">
      <c r="A162" s="13" t="s">
        <v>440</v>
      </c>
      <c r="B162" s="88" t="s">
        <v>441</v>
      </c>
      <c r="C162" s="88"/>
      <c r="D162" s="88"/>
      <c r="E162" s="88"/>
      <c r="F162" s="88"/>
      <c r="G162" s="88">
        <f>ROUND(F163*G163,2)</f>
        <v>10463.870000000001</v>
      </c>
      <c r="H162" s="88"/>
      <c r="I162" s="14">
        <f>ROUND(SUM(I163:I163),2)</f>
        <v>13586.23</v>
      </c>
      <c r="J162" s="15">
        <f t="shared" si="14"/>
        <v>0.81008527043597356</v>
      </c>
    </row>
    <row r="163" spans="1:10" x14ac:dyDescent="0.25">
      <c r="A163" s="13" t="s">
        <v>442</v>
      </c>
      <c r="B163" s="16" t="s">
        <v>443</v>
      </c>
      <c r="C163" s="17" t="s">
        <v>444</v>
      </c>
      <c r="D163" s="16" t="s">
        <v>16</v>
      </c>
      <c r="E163" s="16" t="s">
        <v>26</v>
      </c>
      <c r="F163" s="18">
        <v>22.68</v>
      </c>
      <c r="G163" s="19">
        <v>461.37</v>
      </c>
      <c r="H163" s="19">
        <f>ROUND(G163*ROUND(1+(29.84/100),4),2)</f>
        <v>599.04</v>
      </c>
      <c r="I163" s="19">
        <f>ROUND(ROUND(F163,2)*ROUND(H163,2),2)</f>
        <v>13586.23</v>
      </c>
      <c r="J163" s="15">
        <f t="shared" si="14"/>
        <v>0.81008527043597356</v>
      </c>
    </row>
    <row r="164" spans="1:10" x14ac:dyDescent="0.25">
      <c r="A164" s="13" t="s">
        <v>445</v>
      </c>
      <c r="B164" s="88" t="s">
        <v>446</v>
      </c>
      <c r="C164" s="88"/>
      <c r="D164" s="88"/>
      <c r="E164" s="88"/>
      <c r="F164" s="88"/>
      <c r="G164" s="88">
        <f>ROUND(F165*G165,2)</f>
        <v>9791.5</v>
      </c>
      <c r="H164" s="88"/>
      <c r="I164" s="14">
        <f>ROUND(SUM(I165:I165),2)</f>
        <v>12713.18</v>
      </c>
      <c r="J164" s="15">
        <f t="shared" si="14"/>
        <v>0.75802925891886208</v>
      </c>
    </row>
    <row r="165" spans="1:10" ht="16.5" x14ac:dyDescent="0.25">
      <c r="A165" s="13" t="s">
        <v>447</v>
      </c>
      <c r="B165" s="16" t="s">
        <v>448</v>
      </c>
      <c r="C165" s="17" t="s">
        <v>449</v>
      </c>
      <c r="D165" s="16" t="s">
        <v>39</v>
      </c>
      <c r="E165" s="16" t="s">
        <v>40</v>
      </c>
      <c r="F165" s="18">
        <v>19.8</v>
      </c>
      <c r="G165" s="19">
        <v>494.52</v>
      </c>
      <c r="H165" s="19">
        <f>ROUND(G165*ROUND(1+(29.84/100),4),2)</f>
        <v>642.08000000000004</v>
      </c>
      <c r="I165" s="19">
        <f>ROUND(ROUND(F165,2)*ROUND(H165,2),2)</f>
        <v>12713.18</v>
      </c>
      <c r="J165" s="15">
        <f t="shared" si="14"/>
        <v>0.75802925891886208</v>
      </c>
    </row>
    <row r="166" spans="1:10" x14ac:dyDescent="0.25">
      <c r="A166" s="13" t="s">
        <v>450</v>
      </c>
      <c r="B166" s="88" t="s">
        <v>451</v>
      </c>
      <c r="C166" s="88"/>
      <c r="D166" s="88"/>
      <c r="E166" s="88"/>
      <c r="F166" s="88"/>
      <c r="G166" s="88">
        <f>ROUND(F167*G167,2)+ROUND(F168*G168,2)</f>
        <v>17023.45</v>
      </c>
      <c r="H166" s="88"/>
      <c r="I166" s="14">
        <f>ROUND(SUM(I167:I168),2)</f>
        <v>22103.279999999999</v>
      </c>
      <c r="J166" s="15">
        <f t="shared" si="14"/>
        <v>1.3179183302742588</v>
      </c>
    </row>
    <row r="167" spans="1:10" ht="24.75" x14ac:dyDescent="0.25">
      <c r="A167" s="13" t="s">
        <v>452</v>
      </c>
      <c r="B167" s="16" t="s">
        <v>453</v>
      </c>
      <c r="C167" s="17" t="s">
        <v>454</v>
      </c>
      <c r="D167" s="16" t="s">
        <v>39</v>
      </c>
      <c r="E167" s="16" t="s">
        <v>40</v>
      </c>
      <c r="F167" s="18">
        <v>70.400000000000006</v>
      </c>
      <c r="G167" s="19">
        <v>222.82</v>
      </c>
      <c r="H167" s="19">
        <f>ROUND(G167*ROUND(1+(29.84/100),4),2)</f>
        <v>289.31</v>
      </c>
      <c r="I167" s="19">
        <f>ROUND(ROUND(F167,2)*ROUND(H167,2),2)</f>
        <v>20367.419999999998</v>
      </c>
      <c r="J167" s="15">
        <f t="shared" si="14"/>
        <v>1.2144168719934121</v>
      </c>
    </row>
    <row r="168" spans="1:10" x14ac:dyDescent="0.25">
      <c r="A168" s="13" t="s">
        <v>455</v>
      </c>
      <c r="B168" s="16" t="s">
        <v>453</v>
      </c>
      <c r="C168" s="17" t="s">
        <v>456</v>
      </c>
      <c r="D168" s="16" t="s">
        <v>39</v>
      </c>
      <c r="E168" s="16" t="s">
        <v>40</v>
      </c>
      <c r="F168" s="18">
        <v>6</v>
      </c>
      <c r="G168" s="19">
        <v>222.82</v>
      </c>
      <c r="H168" s="19">
        <f>ROUND(G168*ROUND(1+(29.84/100),4),2)</f>
        <v>289.31</v>
      </c>
      <c r="I168" s="19">
        <f>ROUND(ROUND(F168,2)*ROUND(H168,2),2)</f>
        <v>1735.86</v>
      </c>
      <c r="J168" s="15">
        <f t="shared" si="14"/>
        <v>0.10350145828084678</v>
      </c>
    </row>
    <row r="169" spans="1:10" x14ac:dyDescent="0.25">
      <c r="A169" s="13" t="s">
        <v>457</v>
      </c>
      <c r="B169" s="88" t="s">
        <v>458</v>
      </c>
      <c r="C169" s="88"/>
      <c r="D169" s="88"/>
      <c r="E169" s="88"/>
      <c r="F169" s="88"/>
      <c r="G169" s="88">
        <f>ROUND(F170*G170,2)+ROUND(F171*G171,2)+ROUND(F172*G172,2)</f>
        <v>50737.170000000006</v>
      </c>
      <c r="H169" s="88"/>
      <c r="I169" s="14">
        <f>ROUND(SUM(I170:I172),2)</f>
        <v>65873.399999999994</v>
      </c>
      <c r="J169" s="15">
        <f t="shared" si="14"/>
        <v>3.9277320532286772</v>
      </c>
    </row>
    <row r="170" spans="1:10" x14ac:dyDescent="0.25">
      <c r="A170" s="13" t="s">
        <v>459</v>
      </c>
      <c r="B170" s="16" t="s">
        <v>460</v>
      </c>
      <c r="C170" s="17" t="s">
        <v>461</v>
      </c>
      <c r="D170" s="16" t="s">
        <v>16</v>
      </c>
      <c r="E170" s="16" t="s">
        <v>26</v>
      </c>
      <c r="F170" s="18">
        <v>867.77</v>
      </c>
      <c r="G170" s="19">
        <v>38.82</v>
      </c>
      <c r="H170" s="19">
        <f>ROUND(G170*ROUND(1+(29.84/100),4),2)</f>
        <v>50.4</v>
      </c>
      <c r="I170" s="19">
        <f>ROUND(ROUND(F170,2)*ROUND(H170,2),2)</f>
        <v>43735.61</v>
      </c>
      <c r="J170" s="15">
        <f t="shared" si="14"/>
        <v>2.6077560481849837</v>
      </c>
    </row>
    <row r="171" spans="1:10" x14ac:dyDescent="0.25">
      <c r="A171" s="13" t="s">
        <v>462</v>
      </c>
      <c r="B171" s="16" t="s">
        <v>463</v>
      </c>
      <c r="C171" s="17" t="s">
        <v>464</v>
      </c>
      <c r="D171" s="16" t="s">
        <v>16</v>
      </c>
      <c r="E171" s="16" t="s">
        <v>26</v>
      </c>
      <c r="F171" s="18">
        <v>393.95</v>
      </c>
      <c r="G171" s="19">
        <v>37</v>
      </c>
      <c r="H171" s="19">
        <f>ROUND(G171*ROUND(1+(29.84/100),4),2)</f>
        <v>48.04</v>
      </c>
      <c r="I171" s="19">
        <f>ROUND(ROUND(F171,2)*ROUND(H171,2),2)</f>
        <v>18925.36</v>
      </c>
      <c r="J171" s="15">
        <f t="shared" si="14"/>
        <v>1.1284333750936173</v>
      </c>
    </row>
    <row r="172" spans="1:10" x14ac:dyDescent="0.25">
      <c r="A172" s="13" t="s">
        <v>465</v>
      </c>
      <c r="B172" s="16" t="s">
        <v>463</v>
      </c>
      <c r="C172" s="17" t="s">
        <v>466</v>
      </c>
      <c r="D172" s="16" t="s">
        <v>16</v>
      </c>
      <c r="E172" s="16" t="s">
        <v>26</v>
      </c>
      <c r="F172" s="18">
        <v>66.87</v>
      </c>
      <c r="G172" s="19">
        <v>37</v>
      </c>
      <c r="H172" s="19">
        <f>ROUND(G172*ROUND(1+(29.84/100),4),2)</f>
        <v>48.04</v>
      </c>
      <c r="I172" s="19">
        <f>ROUND(ROUND(F172,2)*ROUND(H172,2),2)</f>
        <v>3212.43</v>
      </c>
      <c r="J172" s="15">
        <f t="shared" si="14"/>
        <v>0.19154262995007698</v>
      </c>
    </row>
    <row r="173" spans="1:10" x14ac:dyDescent="0.25">
      <c r="A173" s="13" t="s">
        <v>467</v>
      </c>
      <c r="B173" s="88" t="s">
        <v>468</v>
      </c>
      <c r="C173" s="88"/>
      <c r="D173" s="88"/>
      <c r="E173" s="88"/>
      <c r="F173" s="88"/>
      <c r="G173" s="88">
        <f>ROUND(F174*G174,2)</f>
        <v>30573.85</v>
      </c>
      <c r="H173" s="88"/>
      <c r="I173" s="14">
        <f>ROUND(SUM(I174:I174),2)</f>
        <v>39696.379999999997</v>
      </c>
      <c r="J173" s="15">
        <f t="shared" si="14"/>
        <v>2.366915084436902</v>
      </c>
    </row>
    <row r="174" spans="1:10" ht="16.5" x14ac:dyDescent="0.25">
      <c r="A174" s="13" t="s">
        <v>469</v>
      </c>
      <c r="B174" s="16" t="s">
        <v>470</v>
      </c>
      <c r="C174" s="17" t="s">
        <v>471</v>
      </c>
      <c r="D174" s="16" t="s">
        <v>39</v>
      </c>
      <c r="E174" s="16" t="s">
        <v>40</v>
      </c>
      <c r="F174" s="18">
        <v>477.12</v>
      </c>
      <c r="G174" s="19">
        <v>64.08</v>
      </c>
      <c r="H174" s="19">
        <f>ROUND(G174*ROUND(1+(29.84/100),4),2)</f>
        <v>83.2</v>
      </c>
      <c r="I174" s="19">
        <f>ROUND(ROUND(F174,2)*ROUND(H174,2),2)</f>
        <v>39696.379999999997</v>
      </c>
      <c r="J174" s="15">
        <f t="shared" si="14"/>
        <v>2.366915084436902</v>
      </c>
    </row>
    <row r="175" spans="1:10" x14ac:dyDescent="0.25">
      <c r="A175" s="13" t="s">
        <v>472</v>
      </c>
      <c r="B175" s="88" t="s">
        <v>473</v>
      </c>
      <c r="C175" s="88"/>
      <c r="D175" s="88"/>
      <c r="E175" s="88"/>
      <c r="F175" s="88"/>
      <c r="G175" s="88">
        <f>ROUND(F176*G176,2)+ROUND(F177*G177,2)+ROUND(F178*G178,2)</f>
        <v>209756.75</v>
      </c>
      <c r="H175" s="88"/>
      <c r="I175" s="14">
        <f>ROUND(SUM(I176:I178),2)</f>
        <v>272342.42</v>
      </c>
      <c r="J175" s="15">
        <f t="shared" si="14"/>
        <v>16.238543213009603</v>
      </c>
    </row>
    <row r="176" spans="1:10" x14ac:dyDescent="0.25">
      <c r="A176" s="13" t="s">
        <v>474</v>
      </c>
      <c r="B176" s="16" t="s">
        <v>475</v>
      </c>
      <c r="C176" s="17" t="s">
        <v>476</v>
      </c>
      <c r="D176" s="16" t="s">
        <v>16</v>
      </c>
      <c r="E176" s="16" t="s">
        <v>252</v>
      </c>
      <c r="F176" s="18">
        <v>4587.6400000000003</v>
      </c>
      <c r="G176" s="19">
        <v>19.61</v>
      </c>
      <c r="H176" s="19">
        <f>ROUND(G176*ROUND(1+(29.84/100),4),2)</f>
        <v>25.46</v>
      </c>
      <c r="I176" s="19">
        <f>ROUND(ROUND(F176,2)*ROUND(H176,2),2)</f>
        <v>116801.31</v>
      </c>
      <c r="J176" s="15">
        <f t="shared" si="14"/>
        <v>6.9643323275570905</v>
      </c>
    </row>
    <row r="177" spans="1:10" x14ac:dyDescent="0.25">
      <c r="A177" s="13" t="s">
        <v>477</v>
      </c>
      <c r="B177" s="16" t="s">
        <v>478</v>
      </c>
      <c r="C177" s="17" t="s">
        <v>479</v>
      </c>
      <c r="D177" s="16" t="s">
        <v>197</v>
      </c>
      <c r="E177" s="16" t="s">
        <v>89</v>
      </c>
      <c r="F177" s="18">
        <v>93.07</v>
      </c>
      <c r="G177" s="19">
        <v>60.53</v>
      </c>
      <c r="H177" s="19">
        <f>ROUND(G177*ROUND(1+(29.84/100),4),2)</f>
        <v>78.59</v>
      </c>
      <c r="I177" s="19">
        <f>ROUND(ROUND(F177,2)*ROUND(H177,2),2)</f>
        <v>7314.37</v>
      </c>
      <c r="J177" s="15">
        <f t="shared" si="14"/>
        <v>0.43612270655794666</v>
      </c>
    </row>
    <row r="178" spans="1:10" x14ac:dyDescent="0.25">
      <c r="A178" s="13" t="s">
        <v>480</v>
      </c>
      <c r="B178" s="16" t="s">
        <v>481</v>
      </c>
      <c r="C178" s="17" t="s">
        <v>482</v>
      </c>
      <c r="D178" s="16" t="s">
        <v>16</v>
      </c>
      <c r="E178" s="16" t="s">
        <v>26</v>
      </c>
      <c r="F178" s="18">
        <v>825.27</v>
      </c>
      <c r="G178" s="19">
        <v>138.33000000000001</v>
      </c>
      <c r="H178" s="19">
        <f>ROUND(G178*ROUND(1+(29.84/100),4),2)</f>
        <v>179.61</v>
      </c>
      <c r="I178" s="19">
        <f>ROUND(ROUND(F178,2)*ROUND(H178,2),2)</f>
        <v>148226.74</v>
      </c>
      <c r="J178" s="15">
        <f t="shared" si="14"/>
        <v>8.8380881788945675</v>
      </c>
    </row>
    <row r="179" spans="1:10" x14ac:dyDescent="0.25">
      <c r="A179" s="13" t="s">
        <v>483</v>
      </c>
      <c r="B179" s="88" t="s">
        <v>484</v>
      </c>
      <c r="C179" s="88"/>
      <c r="D179" s="88"/>
      <c r="E179" s="88"/>
      <c r="F179" s="88"/>
      <c r="G179" s="88">
        <f>ROUND(F180*G180,2)+ROUND(F181*G181,2)+ROUND(F182*G182,2)</f>
        <v>1342.56</v>
      </c>
      <c r="H179" s="88"/>
      <c r="I179" s="14">
        <f>ROUND(SUM(I180:I182),2)</f>
        <v>1743.12</v>
      </c>
      <c r="J179" s="15">
        <f t="shared" si="14"/>
        <v>0.10393433915091635</v>
      </c>
    </row>
    <row r="180" spans="1:10" x14ac:dyDescent="0.25">
      <c r="A180" s="13" t="s">
        <v>485</v>
      </c>
      <c r="B180" s="16" t="s">
        <v>486</v>
      </c>
      <c r="C180" s="17" t="s">
        <v>487</v>
      </c>
      <c r="D180" s="16" t="s">
        <v>16</v>
      </c>
      <c r="E180" s="16" t="s">
        <v>138</v>
      </c>
      <c r="F180" s="18">
        <v>12</v>
      </c>
      <c r="G180" s="19">
        <v>40.159999999999997</v>
      </c>
      <c r="H180" s="19">
        <f>ROUND(G180*ROUND(1+(29.84/100),4),2)</f>
        <v>52.14</v>
      </c>
      <c r="I180" s="19">
        <f>ROUND(ROUND(F180,2)*ROUND(H180,2),2)</f>
        <v>625.67999999999995</v>
      </c>
      <c r="J180" s="15">
        <f t="shared" si="14"/>
        <v>3.7306460438722142E-2</v>
      </c>
    </row>
    <row r="181" spans="1:10" x14ac:dyDescent="0.25">
      <c r="A181" s="13" t="s">
        <v>488</v>
      </c>
      <c r="B181" s="16" t="s">
        <v>486</v>
      </c>
      <c r="C181" s="17" t="s">
        <v>489</v>
      </c>
      <c r="D181" s="16" t="s">
        <v>16</v>
      </c>
      <c r="E181" s="16" t="s">
        <v>138</v>
      </c>
      <c r="F181" s="18">
        <v>4</v>
      </c>
      <c r="G181" s="19">
        <v>40.159999999999997</v>
      </c>
      <c r="H181" s="19">
        <f>ROUND(G181*ROUND(1+(29.84/100),4),2)</f>
        <v>52.14</v>
      </c>
      <c r="I181" s="19">
        <f>ROUND(ROUND(F181,2)*ROUND(H181,2),2)</f>
        <v>208.56</v>
      </c>
      <c r="J181" s="15">
        <f t="shared" si="14"/>
        <v>1.2435486812907381E-2</v>
      </c>
    </row>
    <row r="182" spans="1:10" x14ac:dyDescent="0.25">
      <c r="A182" s="13" t="s">
        <v>490</v>
      </c>
      <c r="B182" s="16" t="s">
        <v>491</v>
      </c>
      <c r="C182" s="17" t="s">
        <v>492</v>
      </c>
      <c r="D182" s="16" t="s">
        <v>16</v>
      </c>
      <c r="E182" s="16" t="s">
        <v>138</v>
      </c>
      <c r="F182" s="18">
        <v>4</v>
      </c>
      <c r="G182" s="19">
        <v>175</v>
      </c>
      <c r="H182" s="19">
        <f>ROUND(G182*ROUND(1+(29.84/100),4),2)</f>
        <v>227.22</v>
      </c>
      <c r="I182" s="19">
        <f>ROUND(ROUND(F182,2)*ROUND(H182,2),2)</f>
        <v>908.88</v>
      </c>
      <c r="J182" s="15">
        <f t="shared" si="14"/>
        <v>5.4192391899286825E-2</v>
      </c>
    </row>
    <row r="183" spans="1:10" x14ac:dyDescent="0.25">
      <c r="A183" s="13" t="s">
        <v>493</v>
      </c>
      <c r="B183" s="88" t="s">
        <v>494</v>
      </c>
      <c r="C183" s="88"/>
      <c r="D183" s="88"/>
      <c r="E183" s="88"/>
      <c r="F183" s="88"/>
      <c r="G183" s="88">
        <f>ROUND(F184*G184,2)+ROUND(F187*G187,2)+ROUND(F199*G199,2)+ROUND(F201*G201,2)+ROUND(F205*G205,2)+ROUND(F208*G208,2)+ROUND(F211*G211,2)+ROUND(F215*G215,2)+ROUND(F217*G217,2)</f>
        <v>0</v>
      </c>
      <c r="H183" s="88"/>
      <c r="I183" s="14">
        <f>ROUND(I184+I187+I199+I201+I205+I208+I211+I215+I217,2)</f>
        <v>61597.47</v>
      </c>
      <c r="J183" s="15">
        <f t="shared" si="14"/>
        <v>3.6727777421051884</v>
      </c>
    </row>
    <row r="184" spans="1:10" x14ac:dyDescent="0.25">
      <c r="A184" s="13" t="s">
        <v>495</v>
      </c>
      <c r="B184" s="88" t="s">
        <v>12</v>
      </c>
      <c r="C184" s="88"/>
      <c r="D184" s="88"/>
      <c r="E184" s="88"/>
      <c r="F184" s="88"/>
      <c r="G184" s="88">
        <f>ROUND(F185*G185,2)+ROUND(F186*G186,2)</f>
        <v>812.04</v>
      </c>
      <c r="H184" s="88"/>
      <c r="I184" s="14">
        <f>ROUND(SUM(I185:I186),2)</f>
        <v>1054.3599999999999</v>
      </c>
      <c r="J184" s="15">
        <f t="shared" si="14"/>
        <v>6.2866704430653175E-2</v>
      </c>
    </row>
    <row r="185" spans="1:10" x14ac:dyDescent="0.25">
      <c r="A185" s="13" t="s">
        <v>496</v>
      </c>
      <c r="B185" s="16" t="s">
        <v>497</v>
      </c>
      <c r="C185" s="17" t="s">
        <v>498</v>
      </c>
      <c r="D185" s="16" t="s">
        <v>39</v>
      </c>
      <c r="E185" s="16" t="s">
        <v>499</v>
      </c>
      <c r="F185" s="18">
        <v>10.14</v>
      </c>
      <c r="G185" s="19">
        <v>71.510000000000005</v>
      </c>
      <c r="H185" s="19">
        <f>ROUND(G185*ROUND(1+(29.84/100),4),2)</f>
        <v>92.85</v>
      </c>
      <c r="I185" s="19">
        <f>ROUND(ROUND(F185,2)*ROUND(H185,2),2)</f>
        <v>941.5</v>
      </c>
      <c r="J185" s="15">
        <f t="shared" si="14"/>
        <v>5.6137374541390006E-2</v>
      </c>
    </row>
    <row r="186" spans="1:10" x14ac:dyDescent="0.25">
      <c r="A186" s="13" t="s">
        <v>500</v>
      </c>
      <c r="B186" s="16" t="s">
        <v>501</v>
      </c>
      <c r="C186" s="17" t="s">
        <v>502</v>
      </c>
      <c r="D186" s="16" t="s">
        <v>39</v>
      </c>
      <c r="E186" s="16" t="s">
        <v>499</v>
      </c>
      <c r="F186" s="18">
        <v>4.1100000000000003</v>
      </c>
      <c r="G186" s="19">
        <v>21.15</v>
      </c>
      <c r="H186" s="19">
        <f>ROUND(G186*ROUND(1+(29.84/100),4),2)</f>
        <v>27.46</v>
      </c>
      <c r="I186" s="19">
        <f>ROUND(ROUND(F186,2)*ROUND(H186,2),2)</f>
        <v>112.86</v>
      </c>
      <c r="J186" s="15">
        <f t="shared" si="14"/>
        <v>6.729329889263171E-3</v>
      </c>
    </row>
    <row r="187" spans="1:10" x14ac:dyDescent="0.25">
      <c r="A187" s="13" t="s">
        <v>503</v>
      </c>
      <c r="B187" s="88" t="s">
        <v>54</v>
      </c>
      <c r="C187" s="88"/>
      <c r="D187" s="88"/>
      <c r="E187" s="88"/>
      <c r="F187" s="88"/>
      <c r="G187" s="88">
        <f>ROUND(F188*G188,2)+ROUND(F191*G191,2)+ROUND(F193*G193,2)+ROUND(F196*G196,2)</f>
        <v>0</v>
      </c>
      <c r="H187" s="88"/>
      <c r="I187" s="14">
        <f>ROUND(I188+I191+I193+I196,2)</f>
        <v>28791.52</v>
      </c>
      <c r="J187" s="15">
        <f t="shared" si="14"/>
        <v>1.7167077449345949</v>
      </c>
    </row>
    <row r="188" spans="1:10" x14ac:dyDescent="0.25">
      <c r="A188" s="13" t="s">
        <v>504</v>
      </c>
      <c r="B188" s="88" t="s">
        <v>505</v>
      </c>
      <c r="C188" s="88"/>
      <c r="D188" s="88"/>
      <c r="E188" s="88"/>
      <c r="F188" s="88"/>
      <c r="G188" s="88">
        <f>ROUND(F189*G189,2)+ROUND(F190*G190,2)</f>
        <v>8904.2799999999988</v>
      </c>
      <c r="H188" s="88"/>
      <c r="I188" s="14">
        <f>ROUND(SUM(I189:I190),2)</f>
        <v>11561.33</v>
      </c>
      <c r="J188" s="15">
        <f t="shared" si="14"/>
        <v>0.68934966798365216</v>
      </c>
    </row>
    <row r="189" spans="1:10" x14ac:dyDescent="0.25">
      <c r="A189" s="13" t="s">
        <v>506</v>
      </c>
      <c r="B189" s="16" t="s">
        <v>507</v>
      </c>
      <c r="C189" s="17" t="s">
        <v>508</v>
      </c>
      <c r="D189" s="16" t="s">
        <v>39</v>
      </c>
      <c r="E189" s="16" t="s">
        <v>499</v>
      </c>
      <c r="F189" s="18">
        <v>0.68</v>
      </c>
      <c r="G189" s="19">
        <v>798.75</v>
      </c>
      <c r="H189" s="19">
        <f>ROUND(G189*ROUND(1+(29.84/100),4),2)</f>
        <v>1037.0999999999999</v>
      </c>
      <c r="I189" s="19">
        <f>ROUND(ROUND(F189,2)*ROUND(H189,2),2)</f>
        <v>705.23</v>
      </c>
      <c r="J189" s="15">
        <f t="shared" si="14"/>
        <v>4.2049666115586269E-2</v>
      </c>
    </row>
    <row r="190" spans="1:10" x14ac:dyDescent="0.25">
      <c r="A190" s="13" t="s">
        <v>509</v>
      </c>
      <c r="B190" s="16" t="s">
        <v>61</v>
      </c>
      <c r="C190" s="17" t="s">
        <v>62</v>
      </c>
      <c r="D190" s="16" t="s">
        <v>16</v>
      </c>
      <c r="E190" s="16" t="s">
        <v>46</v>
      </c>
      <c r="F190" s="18">
        <v>2.88</v>
      </c>
      <c r="G190" s="19">
        <v>2903.17</v>
      </c>
      <c r="H190" s="19">
        <f>ROUND(G190*ROUND(1+(29.84/100),4),2)</f>
        <v>3769.48</v>
      </c>
      <c r="I190" s="19">
        <f>ROUND(ROUND(F190,2)*ROUND(H190,2),2)</f>
        <v>10856.1</v>
      </c>
      <c r="J190" s="15">
        <f t="shared" si="14"/>
        <v>0.64730000186806591</v>
      </c>
    </row>
    <row r="191" spans="1:10" x14ac:dyDescent="0.25">
      <c r="A191" s="13" t="s">
        <v>510</v>
      </c>
      <c r="B191" s="88" t="s">
        <v>511</v>
      </c>
      <c r="C191" s="88"/>
      <c r="D191" s="88"/>
      <c r="E191" s="88"/>
      <c r="F191" s="88"/>
      <c r="G191" s="88">
        <f>ROUND(F192*G192,2)</f>
        <v>1251.18</v>
      </c>
      <c r="H191" s="88"/>
      <c r="I191" s="14">
        <f>ROUND(SUM(I192:I192),2)</f>
        <v>1624.54</v>
      </c>
      <c r="J191" s="15">
        <f t="shared" si="14"/>
        <v>9.6863951606446855E-2</v>
      </c>
    </row>
    <row r="192" spans="1:10" x14ac:dyDescent="0.25">
      <c r="A192" s="13" t="s">
        <v>512</v>
      </c>
      <c r="B192" s="16" t="s">
        <v>66</v>
      </c>
      <c r="C192" s="17" t="s">
        <v>67</v>
      </c>
      <c r="D192" s="16" t="s">
        <v>16</v>
      </c>
      <c r="E192" s="16" t="s">
        <v>46</v>
      </c>
      <c r="F192" s="18">
        <v>0.45</v>
      </c>
      <c r="G192" s="19">
        <v>2780.41</v>
      </c>
      <c r="H192" s="19">
        <f>ROUND(G192*ROUND(1+(29.84/100),4),2)</f>
        <v>3610.08</v>
      </c>
      <c r="I192" s="19">
        <f>ROUND(ROUND(F192,2)*ROUND(H192,2),2)</f>
        <v>1624.54</v>
      </c>
      <c r="J192" s="15">
        <f t="shared" si="14"/>
        <v>9.6863951606446855E-2</v>
      </c>
    </row>
    <row r="193" spans="1:10" x14ac:dyDescent="0.25">
      <c r="A193" s="13" t="s">
        <v>513</v>
      </c>
      <c r="B193" s="88" t="s">
        <v>514</v>
      </c>
      <c r="C193" s="88"/>
      <c r="D193" s="88"/>
      <c r="E193" s="88"/>
      <c r="F193" s="88"/>
      <c r="G193" s="88">
        <f>ROUND(F194*G194,2)</f>
        <v>0</v>
      </c>
      <c r="H193" s="88"/>
      <c r="I193" s="14">
        <f>ROUND(I194,2)</f>
        <v>5390.36</v>
      </c>
      <c r="J193" s="15">
        <f t="shared" si="14"/>
        <v>0.32140271718845137</v>
      </c>
    </row>
    <row r="194" spans="1:10" x14ac:dyDescent="0.25">
      <c r="A194" s="13" t="s">
        <v>515</v>
      </c>
      <c r="B194" s="88" t="s">
        <v>516</v>
      </c>
      <c r="C194" s="88"/>
      <c r="D194" s="88"/>
      <c r="E194" s="88"/>
      <c r="F194" s="88"/>
      <c r="G194" s="88">
        <f>ROUND(F195*G195,2)</f>
        <v>4151.53</v>
      </c>
      <c r="H194" s="88"/>
      <c r="I194" s="14">
        <f>ROUND(SUM(I195:I195),2)</f>
        <v>5390.36</v>
      </c>
      <c r="J194" s="15">
        <f t="shared" si="14"/>
        <v>0.32140271718845137</v>
      </c>
    </row>
    <row r="195" spans="1:10" x14ac:dyDescent="0.25">
      <c r="A195" s="13" t="s">
        <v>517</v>
      </c>
      <c r="B195" s="16" t="s">
        <v>61</v>
      </c>
      <c r="C195" s="17" t="s">
        <v>62</v>
      </c>
      <c r="D195" s="16" t="s">
        <v>16</v>
      </c>
      <c r="E195" s="16" t="s">
        <v>46</v>
      </c>
      <c r="F195" s="18">
        <v>1.43</v>
      </c>
      <c r="G195" s="19">
        <v>2903.17</v>
      </c>
      <c r="H195" s="19">
        <f>ROUND(G195*ROUND(1+(29.84/100),4),2)</f>
        <v>3769.48</v>
      </c>
      <c r="I195" s="19">
        <f>ROUND(ROUND(F195,2)*ROUND(H195,2),2)</f>
        <v>5390.36</v>
      </c>
      <c r="J195" s="15">
        <f t="shared" si="14"/>
        <v>0.32140271718845137</v>
      </c>
    </row>
    <row r="196" spans="1:10" x14ac:dyDescent="0.25">
      <c r="A196" s="13" t="s">
        <v>518</v>
      </c>
      <c r="B196" s="88" t="s">
        <v>519</v>
      </c>
      <c r="C196" s="88"/>
      <c r="D196" s="88"/>
      <c r="E196" s="88"/>
      <c r="F196" s="88"/>
      <c r="G196" s="88">
        <f>ROUND(F197*G197,2)+ROUND(F198*G198,2)</f>
        <v>7867.59</v>
      </c>
      <c r="H196" s="88"/>
      <c r="I196" s="14">
        <f>ROUND(SUM(I197:I198),2)</f>
        <v>10215.290000000001</v>
      </c>
      <c r="J196" s="15">
        <f t="shared" si="14"/>
        <v>0.60909140815604457</v>
      </c>
    </row>
    <row r="197" spans="1:10" x14ac:dyDescent="0.25">
      <c r="A197" s="13" t="s">
        <v>520</v>
      </c>
      <c r="B197" s="16" t="s">
        <v>61</v>
      </c>
      <c r="C197" s="17" t="s">
        <v>521</v>
      </c>
      <c r="D197" s="16" t="s">
        <v>16</v>
      </c>
      <c r="E197" s="16" t="s">
        <v>46</v>
      </c>
      <c r="F197" s="18">
        <v>0.96</v>
      </c>
      <c r="G197" s="19">
        <v>2903.17</v>
      </c>
      <c r="H197" s="19">
        <f>ROUND(G197*ROUND(1+(29.84/100),4),2)</f>
        <v>3769.48</v>
      </c>
      <c r="I197" s="19">
        <f>ROUND(ROUND(F197,2)*ROUND(H197,2),2)</f>
        <v>3618.7</v>
      </c>
      <c r="J197" s="15">
        <f t="shared" si="14"/>
        <v>0.21576666728935529</v>
      </c>
    </row>
    <row r="198" spans="1:10" x14ac:dyDescent="0.25">
      <c r="A198" s="13" t="s">
        <v>522</v>
      </c>
      <c r="B198" s="16" t="s">
        <v>61</v>
      </c>
      <c r="C198" s="17" t="s">
        <v>523</v>
      </c>
      <c r="D198" s="16" t="s">
        <v>16</v>
      </c>
      <c r="E198" s="16" t="s">
        <v>46</v>
      </c>
      <c r="F198" s="18">
        <v>1.75</v>
      </c>
      <c r="G198" s="19">
        <v>2903.17</v>
      </c>
      <c r="H198" s="19">
        <f>ROUND(G198*ROUND(1+(29.84/100),4),2)</f>
        <v>3769.48</v>
      </c>
      <c r="I198" s="19">
        <f>ROUND(ROUND(F198,2)*ROUND(H198,2),2)</f>
        <v>6596.59</v>
      </c>
      <c r="J198" s="15">
        <f t="shared" si="14"/>
        <v>0.39332474086668917</v>
      </c>
    </row>
    <row r="199" spans="1:10" x14ac:dyDescent="0.25">
      <c r="A199" s="13" t="s">
        <v>524</v>
      </c>
      <c r="B199" s="88" t="s">
        <v>77</v>
      </c>
      <c r="C199" s="88"/>
      <c r="D199" s="88"/>
      <c r="E199" s="88"/>
      <c r="F199" s="88"/>
      <c r="G199" s="88">
        <f>ROUND(F200*G200,2)</f>
        <v>272.7</v>
      </c>
      <c r="H199" s="88"/>
      <c r="I199" s="14">
        <f>ROUND(SUM(I200:I200),2)</f>
        <v>354.08</v>
      </c>
      <c r="J199" s="15">
        <f t="shared" si="14"/>
        <v>2.1112184362841607E-2</v>
      </c>
    </row>
    <row r="200" spans="1:10" x14ac:dyDescent="0.25">
      <c r="A200" s="13" t="s">
        <v>525</v>
      </c>
      <c r="B200" s="16" t="s">
        <v>79</v>
      </c>
      <c r="C200" s="17" t="s">
        <v>80</v>
      </c>
      <c r="D200" s="16" t="s">
        <v>16</v>
      </c>
      <c r="E200" s="16" t="s">
        <v>26</v>
      </c>
      <c r="F200" s="18">
        <v>8.76</v>
      </c>
      <c r="G200" s="19">
        <v>31.13</v>
      </c>
      <c r="H200" s="19">
        <f>ROUND(G200*ROUND(1+(29.84/100),4),2)</f>
        <v>40.42</v>
      </c>
      <c r="I200" s="19">
        <f>ROUND(ROUND(F200,2)*ROUND(H200,2),2)</f>
        <v>354.08</v>
      </c>
      <c r="J200" s="15">
        <f t="shared" si="14"/>
        <v>2.1112184362841607E-2</v>
      </c>
    </row>
    <row r="201" spans="1:10" x14ac:dyDescent="0.25">
      <c r="A201" s="13" t="s">
        <v>526</v>
      </c>
      <c r="B201" s="88" t="s">
        <v>82</v>
      </c>
      <c r="C201" s="88"/>
      <c r="D201" s="88"/>
      <c r="E201" s="88"/>
      <c r="F201" s="88"/>
      <c r="G201" s="88">
        <f>ROUND(F202*G202,2)+ROUND(F203*G203,2)+ROUND(F204*G204,2)</f>
        <v>4215.17</v>
      </c>
      <c r="H201" s="88"/>
      <c r="I201" s="14">
        <f>ROUND(SUM(I202:I204),2)</f>
        <v>5472.84</v>
      </c>
      <c r="J201" s="15">
        <f t="shared" si="14"/>
        <v>0.32632062547541252</v>
      </c>
    </row>
    <row r="202" spans="1:10" x14ac:dyDescent="0.25">
      <c r="A202" s="13" t="s">
        <v>527</v>
      </c>
      <c r="B202" s="16" t="s">
        <v>84</v>
      </c>
      <c r="C202" s="17" t="s">
        <v>85</v>
      </c>
      <c r="D202" s="16" t="s">
        <v>16</v>
      </c>
      <c r="E202" s="16" t="s">
        <v>26</v>
      </c>
      <c r="F202" s="18">
        <v>30.28</v>
      </c>
      <c r="G202" s="19">
        <v>119.15</v>
      </c>
      <c r="H202" s="19">
        <f>ROUND(G202*ROUND(1+(29.84/100),4),2)</f>
        <v>154.69999999999999</v>
      </c>
      <c r="I202" s="19">
        <f>ROUND(ROUND(F202,2)*ROUND(H202,2),2)</f>
        <v>4684.32</v>
      </c>
      <c r="J202" s="15">
        <f t="shared" si="14"/>
        <v>0.27930475444686564</v>
      </c>
    </row>
    <row r="203" spans="1:10" x14ac:dyDescent="0.25">
      <c r="A203" s="13" t="s">
        <v>528</v>
      </c>
      <c r="B203" s="16" t="s">
        <v>91</v>
      </c>
      <c r="C203" s="17" t="s">
        <v>92</v>
      </c>
      <c r="D203" s="16" t="s">
        <v>39</v>
      </c>
      <c r="E203" s="16" t="s">
        <v>89</v>
      </c>
      <c r="F203" s="18">
        <v>1.4</v>
      </c>
      <c r="G203" s="19">
        <v>41.11</v>
      </c>
      <c r="H203" s="19">
        <f>ROUND(G203*ROUND(1+(29.84/100),4),2)</f>
        <v>53.38</v>
      </c>
      <c r="I203" s="19">
        <f>ROUND(ROUND(F203,2)*ROUND(H203,2),2)</f>
        <v>74.73</v>
      </c>
      <c r="J203" s="15">
        <f t="shared" si="14"/>
        <v>4.4558109394350247E-3</v>
      </c>
    </row>
    <row r="204" spans="1:10" ht="16.5" x14ac:dyDescent="0.25">
      <c r="A204" s="13" t="s">
        <v>529</v>
      </c>
      <c r="B204" s="16" t="s">
        <v>530</v>
      </c>
      <c r="C204" s="17" t="s">
        <v>531</v>
      </c>
      <c r="D204" s="16" t="s">
        <v>39</v>
      </c>
      <c r="E204" s="16" t="s">
        <v>40</v>
      </c>
      <c r="F204" s="18">
        <v>4.32</v>
      </c>
      <c r="G204" s="19">
        <v>127.26</v>
      </c>
      <c r="H204" s="19">
        <f>ROUND(G204*ROUND(1+(29.84/100),4),2)</f>
        <v>165.23</v>
      </c>
      <c r="I204" s="19">
        <f>ROUND(ROUND(F204,2)*ROUND(H204,2),2)</f>
        <v>713.79</v>
      </c>
      <c r="J204" s="15">
        <f t="shared" si="14"/>
        <v>4.2560060089111812E-2</v>
      </c>
    </row>
    <row r="205" spans="1:10" x14ac:dyDescent="0.25">
      <c r="A205" s="13" t="s">
        <v>532</v>
      </c>
      <c r="B205" s="88" t="s">
        <v>533</v>
      </c>
      <c r="C205" s="88"/>
      <c r="D205" s="88"/>
      <c r="E205" s="88"/>
      <c r="F205" s="88"/>
      <c r="G205" s="88">
        <f>ROUND(F206*G206,2)+ROUND(F207*G207,2)</f>
        <v>2049.62</v>
      </c>
      <c r="H205" s="88"/>
      <c r="I205" s="14">
        <f>ROUND(SUM(I206:I207),2)</f>
        <v>2661.16</v>
      </c>
      <c r="J205" s="15">
        <f t="shared" ref="J205:J228" si="17">I205/VALOR_TOTAL*100</f>
        <v>0.15867290030224687</v>
      </c>
    </row>
    <row r="206" spans="1:10" x14ac:dyDescent="0.25">
      <c r="A206" s="13" t="s">
        <v>534</v>
      </c>
      <c r="B206" s="16" t="s">
        <v>99</v>
      </c>
      <c r="C206" s="17" t="s">
        <v>100</v>
      </c>
      <c r="D206" s="16" t="s">
        <v>16</v>
      </c>
      <c r="E206" s="16" t="s">
        <v>26</v>
      </c>
      <c r="F206" s="18">
        <v>60.91</v>
      </c>
      <c r="G206" s="19">
        <v>12.43</v>
      </c>
      <c r="H206" s="19">
        <f>ROUND(G206*ROUND(1+(29.84/100),4),2)</f>
        <v>16.14</v>
      </c>
      <c r="I206" s="19">
        <f>ROUND(ROUND(F206,2)*ROUND(H206,2),2)</f>
        <v>983.09</v>
      </c>
      <c r="J206" s="15">
        <f t="shared" si="17"/>
        <v>5.8617197597339459E-2</v>
      </c>
    </row>
    <row r="207" spans="1:10" ht="24.75" x14ac:dyDescent="0.25">
      <c r="A207" s="13" t="s">
        <v>535</v>
      </c>
      <c r="B207" s="16" t="s">
        <v>536</v>
      </c>
      <c r="C207" s="17" t="s">
        <v>537</v>
      </c>
      <c r="D207" s="16" t="s">
        <v>39</v>
      </c>
      <c r="E207" s="16" t="s">
        <v>40</v>
      </c>
      <c r="F207" s="18">
        <v>60.91</v>
      </c>
      <c r="G207" s="19">
        <v>21.22</v>
      </c>
      <c r="H207" s="19">
        <f>ROUND(G207*ROUND(1+(29.84/100),4),2)</f>
        <v>27.55</v>
      </c>
      <c r="I207" s="19">
        <f>ROUND(ROUND(F207,2)*ROUND(H207,2),2)</f>
        <v>1678.07</v>
      </c>
      <c r="J207" s="15">
        <f t="shared" si="17"/>
        <v>0.10005570270490739</v>
      </c>
    </row>
    <row r="208" spans="1:10" x14ac:dyDescent="0.25">
      <c r="A208" s="13" t="s">
        <v>538</v>
      </c>
      <c r="B208" s="88" t="s">
        <v>439</v>
      </c>
      <c r="C208" s="88"/>
      <c r="D208" s="88"/>
      <c r="E208" s="88"/>
      <c r="F208" s="88"/>
      <c r="G208" s="88">
        <f>ROUND(F209*G209,2)</f>
        <v>0</v>
      </c>
      <c r="H208" s="88"/>
      <c r="I208" s="14">
        <f>ROUND(I209,2)</f>
        <v>812.52</v>
      </c>
      <c r="J208" s="15">
        <f t="shared" si="17"/>
        <v>4.8446882169272655E-2</v>
      </c>
    </row>
    <row r="209" spans="1:10" x14ac:dyDescent="0.25">
      <c r="A209" s="13" t="s">
        <v>539</v>
      </c>
      <c r="B209" s="88" t="s">
        <v>540</v>
      </c>
      <c r="C209" s="88"/>
      <c r="D209" s="88"/>
      <c r="E209" s="88"/>
      <c r="F209" s="88"/>
      <c r="G209" s="88">
        <f>ROUND(F210*G210,2)</f>
        <v>625.78</v>
      </c>
      <c r="H209" s="88"/>
      <c r="I209" s="14">
        <f>ROUND(SUM(I210:I210),2)</f>
        <v>812.52</v>
      </c>
      <c r="J209" s="15">
        <f t="shared" si="17"/>
        <v>4.8446882169272655E-2</v>
      </c>
    </row>
    <row r="210" spans="1:10" x14ac:dyDescent="0.25">
      <c r="A210" s="13" t="s">
        <v>541</v>
      </c>
      <c r="B210" s="16" t="s">
        <v>542</v>
      </c>
      <c r="C210" s="17" t="s">
        <v>543</v>
      </c>
      <c r="D210" s="16" t="s">
        <v>16</v>
      </c>
      <c r="E210" s="16" t="s">
        <v>26</v>
      </c>
      <c r="F210" s="18">
        <v>1.68</v>
      </c>
      <c r="G210" s="19">
        <v>372.49</v>
      </c>
      <c r="H210" s="19">
        <f>ROUND(G210*ROUND(1+(29.84/100),4),2)</f>
        <v>483.64</v>
      </c>
      <c r="I210" s="19">
        <f>ROUND(ROUND(F210,2)*ROUND(H210,2),2)</f>
        <v>812.52</v>
      </c>
      <c r="J210" s="15">
        <f t="shared" si="17"/>
        <v>4.8446882169272655E-2</v>
      </c>
    </row>
    <row r="211" spans="1:10" x14ac:dyDescent="0.25">
      <c r="A211" s="13" t="s">
        <v>544</v>
      </c>
      <c r="B211" s="88" t="s">
        <v>545</v>
      </c>
      <c r="C211" s="88"/>
      <c r="D211" s="88"/>
      <c r="E211" s="88"/>
      <c r="F211" s="88"/>
      <c r="G211" s="88">
        <f>ROUND(F212*G212,2)+ROUND(F213*G213,2)+ROUND(F214*G214,2)</f>
        <v>1931.1699999999998</v>
      </c>
      <c r="H211" s="88"/>
      <c r="I211" s="14">
        <f>ROUND(SUM(I212:I214),2)</f>
        <v>2507.3000000000002</v>
      </c>
      <c r="J211" s="15">
        <f t="shared" si="17"/>
        <v>0.14949892638091042</v>
      </c>
    </row>
    <row r="212" spans="1:10" x14ac:dyDescent="0.25">
      <c r="A212" s="13" t="s">
        <v>546</v>
      </c>
      <c r="B212" s="16" t="s">
        <v>460</v>
      </c>
      <c r="C212" s="17" t="s">
        <v>461</v>
      </c>
      <c r="D212" s="16" t="s">
        <v>16</v>
      </c>
      <c r="E212" s="16" t="s">
        <v>26</v>
      </c>
      <c r="F212" s="18">
        <v>29.15</v>
      </c>
      <c r="G212" s="19">
        <v>38.82</v>
      </c>
      <c r="H212" s="19">
        <f>ROUND(G212*ROUND(1+(29.84/100),4),2)</f>
        <v>50.4</v>
      </c>
      <c r="I212" s="19">
        <f>ROUND(ROUND(F212,2)*ROUND(H212,2),2)</f>
        <v>1469.16</v>
      </c>
      <c r="J212" s="15">
        <f t="shared" si="17"/>
        <v>8.7599346979531104E-2</v>
      </c>
    </row>
    <row r="213" spans="1:10" x14ac:dyDescent="0.25">
      <c r="A213" s="13" t="s">
        <v>547</v>
      </c>
      <c r="B213" s="16" t="s">
        <v>463</v>
      </c>
      <c r="C213" s="17" t="s">
        <v>548</v>
      </c>
      <c r="D213" s="16" t="s">
        <v>16</v>
      </c>
      <c r="E213" s="16" t="s">
        <v>26</v>
      </c>
      <c r="F213" s="18">
        <v>18.8</v>
      </c>
      <c r="G213" s="19">
        <v>37</v>
      </c>
      <c r="H213" s="19">
        <f>ROUND(G213*ROUND(1+(29.84/100),4),2)</f>
        <v>48.04</v>
      </c>
      <c r="I213" s="19">
        <f>ROUND(ROUND(F213,2)*ROUND(H213,2),2)</f>
        <v>903.15</v>
      </c>
      <c r="J213" s="15">
        <f t="shared" si="17"/>
        <v>5.3850737989438541E-2</v>
      </c>
    </row>
    <row r="214" spans="1:10" x14ac:dyDescent="0.25">
      <c r="A214" s="13" t="s">
        <v>549</v>
      </c>
      <c r="B214" s="16" t="s">
        <v>463</v>
      </c>
      <c r="C214" s="17" t="s">
        <v>550</v>
      </c>
      <c r="D214" s="16" t="s">
        <v>16</v>
      </c>
      <c r="E214" s="16" t="s">
        <v>26</v>
      </c>
      <c r="F214" s="18">
        <v>2.81</v>
      </c>
      <c r="G214" s="19">
        <v>37</v>
      </c>
      <c r="H214" s="19">
        <f>ROUND(G214*ROUND(1+(29.84/100),4),2)</f>
        <v>48.04</v>
      </c>
      <c r="I214" s="19">
        <f>ROUND(ROUND(F214,2)*ROUND(H214,2),2)</f>
        <v>134.99</v>
      </c>
      <c r="J214" s="15">
        <f t="shared" si="17"/>
        <v>8.0488414119407724E-3</v>
      </c>
    </row>
    <row r="215" spans="1:10" x14ac:dyDescent="0.25">
      <c r="A215" s="13" t="s">
        <v>551</v>
      </c>
      <c r="B215" s="88" t="s">
        <v>552</v>
      </c>
      <c r="C215" s="88"/>
      <c r="D215" s="88"/>
      <c r="E215" s="88"/>
      <c r="F215" s="88"/>
      <c r="G215" s="88">
        <f>ROUND(F216*G216,2)</f>
        <v>6597.67</v>
      </c>
      <c r="H215" s="88"/>
      <c r="I215" s="14">
        <f>ROUND(SUM(I216:I216),2)</f>
        <v>8566.41</v>
      </c>
      <c r="J215" s="15">
        <f t="shared" si="17"/>
        <v>0.51077617275104481</v>
      </c>
    </row>
    <row r="216" spans="1:10" x14ac:dyDescent="0.25">
      <c r="A216" s="13" t="s">
        <v>553</v>
      </c>
      <c r="B216" s="16" t="s">
        <v>554</v>
      </c>
      <c r="C216" s="17" t="s">
        <v>555</v>
      </c>
      <c r="D216" s="16" t="s">
        <v>16</v>
      </c>
      <c r="E216" s="16" t="s">
        <v>138</v>
      </c>
      <c r="F216" s="18">
        <v>1</v>
      </c>
      <c r="G216" s="19">
        <v>6597.67</v>
      </c>
      <c r="H216" s="19">
        <f>ROUND(G216*ROUND(1+(29.84/100),4),2)</f>
        <v>8566.41</v>
      </c>
      <c r="I216" s="19">
        <f>ROUND(ROUND(F216,2)*ROUND(H216,2),2)</f>
        <v>8566.41</v>
      </c>
      <c r="J216" s="15">
        <f t="shared" si="17"/>
        <v>0.51077617275104481</v>
      </c>
    </row>
    <row r="217" spans="1:10" x14ac:dyDescent="0.25">
      <c r="A217" s="13" t="s">
        <v>556</v>
      </c>
      <c r="B217" s="88" t="s">
        <v>557</v>
      </c>
      <c r="C217" s="88"/>
      <c r="D217" s="88"/>
      <c r="E217" s="88"/>
      <c r="F217" s="88"/>
      <c r="G217" s="88">
        <f>ROUND(F218*G218,2)+ROUND(F219*G219,2)+ROUND(F220*G220,2)+ROUND(F221*G221,2)+ROUND(F222*G222,2)</f>
        <v>8762.57</v>
      </c>
      <c r="H217" s="88"/>
      <c r="I217" s="14">
        <f>ROUND(SUM(I218:I222),2)</f>
        <v>11377.28</v>
      </c>
      <c r="J217" s="15">
        <f t="shared" si="17"/>
        <v>0.67837560129821106</v>
      </c>
    </row>
    <row r="218" spans="1:10" x14ac:dyDescent="0.25">
      <c r="A218" s="13" t="s">
        <v>558</v>
      </c>
      <c r="B218" s="16" t="s">
        <v>559</v>
      </c>
      <c r="C218" s="17" t="s">
        <v>560</v>
      </c>
      <c r="D218" s="16" t="s">
        <v>16</v>
      </c>
      <c r="E218" s="16" t="s">
        <v>239</v>
      </c>
      <c r="F218" s="18">
        <v>6</v>
      </c>
      <c r="G218" s="19">
        <v>369.51</v>
      </c>
      <c r="H218" s="19">
        <f>ROUND(G218*ROUND(1+(29.84/100),4),2)</f>
        <v>479.77</v>
      </c>
      <c r="I218" s="19">
        <f>ROUND(ROUND(F218,2)*ROUND(H218,2),2)</f>
        <v>2878.62</v>
      </c>
      <c r="J218" s="15">
        <f t="shared" si="17"/>
        <v>0.17163905374650673</v>
      </c>
    </row>
    <row r="219" spans="1:10" ht="33" x14ac:dyDescent="0.25">
      <c r="A219" s="13" t="s">
        <v>561</v>
      </c>
      <c r="B219" s="16" t="s">
        <v>562</v>
      </c>
      <c r="C219" s="17" t="s">
        <v>563</v>
      </c>
      <c r="D219" s="16" t="s">
        <v>21</v>
      </c>
      <c r="E219" s="16" t="s">
        <v>239</v>
      </c>
      <c r="F219" s="18">
        <v>1</v>
      </c>
      <c r="G219" s="19">
        <v>4915.83</v>
      </c>
      <c r="H219" s="19">
        <f>ROUND(G219*ROUND(1+(29.84/100),4),2)</f>
        <v>6382.71</v>
      </c>
      <c r="I219" s="19">
        <f>ROUND(ROUND(F219,2)*ROUND(H219,2),2)</f>
        <v>6382.71</v>
      </c>
      <c r="J219" s="15">
        <f t="shared" si="17"/>
        <v>0.38057204658425425</v>
      </c>
    </row>
    <row r="220" spans="1:10" ht="16.5" x14ac:dyDescent="0.25">
      <c r="A220" s="13" t="s">
        <v>564</v>
      </c>
      <c r="B220" s="16" t="s">
        <v>565</v>
      </c>
      <c r="C220" s="17" t="s">
        <v>566</v>
      </c>
      <c r="D220" s="16" t="s">
        <v>567</v>
      </c>
      <c r="E220" s="16" t="s">
        <v>239</v>
      </c>
      <c r="F220" s="18">
        <v>12.15</v>
      </c>
      <c r="G220" s="19">
        <v>20.57</v>
      </c>
      <c r="H220" s="19">
        <f>ROUND(G220*ROUND(1+(29.84/100),4),2)</f>
        <v>26.71</v>
      </c>
      <c r="I220" s="19">
        <f>ROUND(ROUND(F220,2)*ROUND(H220,2),2)</f>
        <v>324.52999999999997</v>
      </c>
      <c r="J220" s="15">
        <f t="shared" si="17"/>
        <v>1.9350251895822939E-2</v>
      </c>
    </row>
    <row r="221" spans="1:10" x14ac:dyDescent="0.25">
      <c r="A221" s="13" t="s">
        <v>568</v>
      </c>
      <c r="B221" s="16" t="s">
        <v>569</v>
      </c>
      <c r="C221" s="17" t="s">
        <v>570</v>
      </c>
      <c r="D221" s="16" t="s">
        <v>21</v>
      </c>
      <c r="E221" s="16" t="s">
        <v>22</v>
      </c>
      <c r="F221" s="18">
        <v>27</v>
      </c>
      <c r="G221" s="19">
        <v>32.68</v>
      </c>
      <c r="H221" s="19">
        <f>ROUND(G221*ROUND(1+(29.84/100),4),2)</f>
        <v>42.43</v>
      </c>
      <c r="I221" s="19">
        <f>ROUND(ROUND(F221,2)*ROUND(H221,2),2)</f>
        <v>1145.6099999999999</v>
      </c>
      <c r="J221" s="15">
        <f t="shared" si="17"/>
        <v>6.8307528038621126E-2</v>
      </c>
    </row>
    <row r="222" spans="1:10" x14ac:dyDescent="0.25">
      <c r="A222" s="13" t="s">
        <v>571</v>
      </c>
      <c r="B222" s="16" t="s">
        <v>572</v>
      </c>
      <c r="C222" s="17" t="s">
        <v>573</v>
      </c>
      <c r="D222" s="16" t="s">
        <v>21</v>
      </c>
      <c r="E222" s="16" t="s">
        <v>22</v>
      </c>
      <c r="F222" s="18">
        <v>1</v>
      </c>
      <c r="G222" s="19">
        <v>497.39</v>
      </c>
      <c r="H222" s="19">
        <f>ROUND(G222*ROUND(1+(29.84/100),4),2)</f>
        <v>645.80999999999995</v>
      </c>
      <c r="I222" s="19">
        <f>ROUND(ROUND(F222,2)*ROUND(H222,2),2)</f>
        <v>645.80999999999995</v>
      </c>
      <c r="J222" s="15">
        <f t="shared" si="17"/>
        <v>3.8506721033005918E-2</v>
      </c>
    </row>
    <row r="223" spans="1:10" x14ac:dyDescent="0.25">
      <c r="A223" s="13" t="s">
        <v>574</v>
      </c>
      <c r="B223" s="88" t="s">
        <v>575</v>
      </c>
      <c r="C223" s="88"/>
      <c r="D223" s="88"/>
      <c r="E223" s="88"/>
      <c r="F223" s="88"/>
      <c r="G223" s="88">
        <f>ROUND(F224*G224,2)</f>
        <v>11393.29</v>
      </c>
      <c r="H223" s="88"/>
      <c r="I223" s="14">
        <f>ROUND(SUM(I224:I224),2)</f>
        <v>14793.05</v>
      </c>
      <c r="J223" s="15">
        <f t="shared" si="17"/>
        <v>0.88204247313808748</v>
      </c>
    </row>
    <row r="224" spans="1:10" x14ac:dyDescent="0.25">
      <c r="A224" s="13" t="s">
        <v>576</v>
      </c>
      <c r="B224" s="16" t="s">
        <v>572</v>
      </c>
      <c r="C224" s="17" t="s">
        <v>577</v>
      </c>
      <c r="D224" s="16" t="s">
        <v>21</v>
      </c>
      <c r="E224" s="16" t="s">
        <v>138</v>
      </c>
      <c r="F224" s="18">
        <v>1</v>
      </c>
      <c r="G224" s="19">
        <v>11393.29</v>
      </c>
      <c r="H224" s="19">
        <f>ROUND(G224*ROUND(1+(29.84/100),4),2)</f>
        <v>14793.05</v>
      </c>
      <c r="I224" s="19">
        <f>ROUND(ROUND(F224,2)*ROUND(H224,2),2)</f>
        <v>14793.05</v>
      </c>
      <c r="J224" s="15">
        <f t="shared" si="17"/>
        <v>0.88204247313808748</v>
      </c>
    </row>
    <row r="225" spans="1:10" x14ac:dyDescent="0.25">
      <c r="A225" s="13" t="s">
        <v>578</v>
      </c>
      <c r="B225" s="88" t="s">
        <v>579</v>
      </c>
      <c r="C225" s="88"/>
      <c r="D225" s="88"/>
      <c r="E225" s="88"/>
      <c r="F225" s="88"/>
      <c r="G225" s="88">
        <f>ROUND(F226*G226,2)+ROUND(F227*G227,2)+ROUND(F228*G228,2)</f>
        <v>10606.93</v>
      </c>
      <c r="H225" s="88"/>
      <c r="I225" s="14">
        <f>ROUND(SUM(I226:I228),2)</f>
        <v>13772.41</v>
      </c>
      <c r="J225" s="15">
        <f t="shared" si="17"/>
        <v>0.82118633936015417</v>
      </c>
    </row>
    <row r="226" spans="1:10" x14ac:dyDescent="0.25">
      <c r="A226" s="13" t="s">
        <v>580</v>
      </c>
      <c r="B226" s="16" t="s">
        <v>581</v>
      </c>
      <c r="C226" s="17" t="s">
        <v>582</v>
      </c>
      <c r="D226" s="16" t="s">
        <v>16</v>
      </c>
      <c r="E226" s="16" t="s">
        <v>26</v>
      </c>
      <c r="F226" s="18">
        <v>825.27</v>
      </c>
      <c r="G226" s="19">
        <v>7.17</v>
      </c>
      <c r="H226" s="19">
        <f>ROUND(G226*ROUND(1+(29.84/100),4),2)</f>
        <v>9.31</v>
      </c>
      <c r="I226" s="19">
        <f>ROUND(ROUND(F226,2)*ROUND(H226,2),2)</f>
        <v>7683.26</v>
      </c>
      <c r="J226" s="15">
        <f t="shared" si="17"/>
        <v>0.45811794404554451</v>
      </c>
    </row>
    <row r="227" spans="1:10" x14ac:dyDescent="0.25">
      <c r="A227" s="13" t="s">
        <v>583</v>
      </c>
      <c r="B227" s="16" t="s">
        <v>584</v>
      </c>
      <c r="C227" s="17" t="s">
        <v>585</v>
      </c>
      <c r="D227" s="16" t="s">
        <v>16</v>
      </c>
      <c r="E227" s="16" t="s">
        <v>138</v>
      </c>
      <c r="F227" s="18">
        <v>1</v>
      </c>
      <c r="G227" s="19">
        <v>1117.56</v>
      </c>
      <c r="H227" s="19">
        <f>ROUND(G227*ROUND(1+(29.84/100),4),2)</f>
        <v>1451.04</v>
      </c>
      <c r="I227" s="19">
        <f>ROUND(ROUND(F227,2)*ROUND(H227,2),2)</f>
        <v>1451.04</v>
      </c>
      <c r="J227" s="15">
        <f t="shared" si="17"/>
        <v>8.6518933568283107E-2</v>
      </c>
    </row>
    <row r="228" spans="1:10" x14ac:dyDescent="0.25">
      <c r="A228" s="13" t="s">
        <v>586</v>
      </c>
      <c r="B228" s="16" t="s">
        <v>587</v>
      </c>
      <c r="C228" s="17" t="s">
        <v>588</v>
      </c>
      <c r="D228" s="16" t="s">
        <v>197</v>
      </c>
      <c r="E228" s="16" t="s">
        <v>40</v>
      </c>
      <c r="F228" s="18">
        <v>9.24</v>
      </c>
      <c r="G228" s="19">
        <v>386.6</v>
      </c>
      <c r="H228" s="19">
        <f>ROUND(G228*ROUND(1+(29.84/100),4),2)</f>
        <v>501.96</v>
      </c>
      <c r="I228" s="19">
        <f>ROUND(ROUND(F228,2)*ROUND(H228,2),2)</f>
        <v>4638.1099999999997</v>
      </c>
      <c r="J228" s="15">
        <f t="shared" si="17"/>
        <v>0.2765494617463265</v>
      </c>
    </row>
    <row r="229" spans="1:10" x14ac:dyDescent="0.25">
      <c r="A229" s="20"/>
      <c r="B229" s="20"/>
      <c r="C229" s="20"/>
      <c r="D229" s="20"/>
      <c r="E229" s="20"/>
      <c r="F229" s="20"/>
      <c r="G229" s="20"/>
      <c r="H229" s="96" t="s">
        <v>589</v>
      </c>
      <c r="I229" s="96"/>
      <c r="J229" s="21">
        <f>SUMPRODUCT(ROUND(F13:F228,2),ROUND(G13:G228,2))</f>
        <v>1291711.6754999992</v>
      </c>
    </row>
    <row r="230" spans="1:10" x14ac:dyDescent="0.25">
      <c r="A230" s="20"/>
      <c r="B230" s="20"/>
      <c r="C230" s="20"/>
      <c r="D230" s="20"/>
      <c r="E230" s="20"/>
      <c r="F230" s="20"/>
      <c r="G230" s="20"/>
      <c r="H230" s="96" t="s">
        <v>590</v>
      </c>
      <c r="I230" s="96"/>
      <c r="J230" s="21">
        <f>J231-J229</f>
        <v>385424.11450000061</v>
      </c>
    </row>
    <row r="231" spans="1:10" x14ac:dyDescent="0.25">
      <c r="A231" s="20"/>
      <c r="B231" s="20"/>
      <c r="C231" s="20"/>
      <c r="D231" s="20"/>
      <c r="E231" s="20"/>
      <c r="F231" s="20"/>
      <c r="G231" s="20"/>
      <c r="H231" s="96" t="s">
        <v>591</v>
      </c>
      <c r="I231" s="96"/>
      <c r="J231" s="21">
        <f>I13+I21+I25+I31+I35+I37+I42+I47+I53+I92+I100+I115+I143+I146+I161+I169+I173+I175+I179+I183+I223+I225</f>
        <v>1677135.7899999998</v>
      </c>
    </row>
    <row r="232" spans="1:10" ht="15" customHeight="1" x14ac:dyDescent="0.25">
      <c r="A232" s="22"/>
      <c r="B232" s="22"/>
      <c r="C232" s="22"/>
      <c r="D232" s="22"/>
      <c r="E232" s="22"/>
      <c r="F232" s="22"/>
      <c r="G232" s="22"/>
      <c r="H232" s="9"/>
      <c r="I232" s="9"/>
      <c r="J232" s="10"/>
    </row>
    <row r="233" spans="1:10" s="7" customFormat="1" x14ac:dyDescent="0.25">
      <c r="A233" s="90" t="s">
        <v>1574</v>
      </c>
      <c r="B233" s="90"/>
      <c r="C233" s="90"/>
      <c r="D233" s="90" t="s">
        <v>1575</v>
      </c>
      <c r="E233" s="90"/>
      <c r="F233" s="90"/>
      <c r="G233" s="90"/>
      <c r="H233" s="90"/>
      <c r="I233" s="90"/>
      <c r="J233" s="90"/>
    </row>
  </sheetData>
  <mergeCells count="74">
    <mergeCell ref="A9:J9"/>
    <mergeCell ref="A233:C233"/>
    <mergeCell ref="D233:J233"/>
    <mergeCell ref="A1:J1"/>
    <mergeCell ref="A2:J2"/>
    <mergeCell ref="A3:J3"/>
    <mergeCell ref="A4:J4"/>
    <mergeCell ref="A6:J6"/>
    <mergeCell ref="A7:J7"/>
    <mergeCell ref="A8:J8"/>
    <mergeCell ref="B225:H225"/>
    <mergeCell ref="H229:I229"/>
    <mergeCell ref="H230:I230"/>
    <mergeCell ref="H231:I231"/>
    <mergeCell ref="B209:H209"/>
    <mergeCell ref="B211:H211"/>
    <mergeCell ref="B215:H215"/>
    <mergeCell ref="B217:H217"/>
    <mergeCell ref="B223:H223"/>
    <mergeCell ref="B196:H196"/>
    <mergeCell ref="B199:H199"/>
    <mergeCell ref="B201:H201"/>
    <mergeCell ref="B205:H205"/>
    <mergeCell ref="B208:H208"/>
    <mergeCell ref="B187:H187"/>
    <mergeCell ref="B188:H188"/>
    <mergeCell ref="B191:H191"/>
    <mergeCell ref="B193:H193"/>
    <mergeCell ref="B194:H194"/>
    <mergeCell ref="B173:H173"/>
    <mergeCell ref="B175:H175"/>
    <mergeCell ref="B179:H179"/>
    <mergeCell ref="B183:H183"/>
    <mergeCell ref="B184:H184"/>
    <mergeCell ref="B161:H161"/>
    <mergeCell ref="B162:H162"/>
    <mergeCell ref="B164:H164"/>
    <mergeCell ref="B166:H166"/>
    <mergeCell ref="B169:H169"/>
    <mergeCell ref="B92:H92"/>
    <mergeCell ref="B100:H100"/>
    <mergeCell ref="B115:H115"/>
    <mergeCell ref="B143:H143"/>
    <mergeCell ref="B146:H146"/>
    <mergeCell ref="B67:H67"/>
    <mergeCell ref="B72:H72"/>
    <mergeCell ref="B79:H79"/>
    <mergeCell ref="B80:H80"/>
    <mergeCell ref="B90:H90"/>
    <mergeCell ref="B47:H47"/>
    <mergeCell ref="B53:H53"/>
    <mergeCell ref="B54:H54"/>
    <mergeCell ref="B55:H55"/>
    <mergeCell ref="B61:H61"/>
    <mergeCell ref="B31:H31"/>
    <mergeCell ref="B32:H32"/>
    <mergeCell ref="B35:H35"/>
    <mergeCell ref="B37:H37"/>
    <mergeCell ref="B42:H42"/>
    <mergeCell ref="B13:H13"/>
    <mergeCell ref="B21:H21"/>
    <mergeCell ref="B25:H25"/>
    <mergeCell ref="B26:H26"/>
    <mergeCell ref="B29:H29"/>
    <mergeCell ref="A10:J10"/>
    <mergeCell ref="A11:A12"/>
    <mergeCell ref="B11:B12"/>
    <mergeCell ref="C11:C12"/>
    <mergeCell ref="D11:D12"/>
    <mergeCell ref="E11:E12"/>
    <mergeCell ref="F11:F12"/>
    <mergeCell ref="G11:H11"/>
    <mergeCell ref="I11:I12"/>
    <mergeCell ref="J11:J12"/>
  </mergeCells>
  <printOptions horizontalCentered="1"/>
  <pageMargins left="0.51181102362204722" right="0.19685039370078741" top="0.47244094488188981" bottom="0.47244094488188981" header="0" footer="0"/>
  <pageSetup paperSize="9" orientation="landscape" r:id="rId1"/>
  <rowBreaks count="3" manualBreakCount="3">
    <brk id="151" max="9" man="1"/>
    <brk id="175" max="9" man="1"/>
    <brk id="20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464"/>
  <sheetViews>
    <sheetView zoomScale="110" zoomScaleNormal="110" zoomScaleSheetLayoutView="100" workbookViewId="0">
      <selection activeCell="J11" sqref="J11"/>
    </sheetView>
  </sheetViews>
  <sheetFormatPr defaultRowHeight="15" x14ac:dyDescent="0.25"/>
  <cols>
    <col min="1" max="1" width="9.28515625" style="27" bestFit="1" customWidth="1"/>
    <col min="2" max="2" width="45.85546875" style="27" customWidth="1"/>
    <col min="3" max="3" width="8.7109375" style="27" bestFit="1" customWidth="1"/>
    <col min="4" max="4" width="5.140625" style="27" bestFit="1" customWidth="1"/>
    <col min="5" max="5" width="9.140625" style="27" bestFit="1" customWidth="1"/>
    <col min="6" max="6" width="11.28515625" style="27" bestFit="1" customWidth="1"/>
    <col min="7" max="7" width="10" style="36" bestFit="1" customWidth="1"/>
    <col min="8" max="16384" width="9.140625" style="27"/>
  </cols>
  <sheetData>
    <row r="1" spans="1:10" s="23" customFormat="1" ht="73.5" customHeight="1" x14ac:dyDescent="0.15">
      <c r="A1" s="104" t="s">
        <v>1567</v>
      </c>
      <c r="B1" s="104"/>
      <c r="C1" s="104"/>
      <c r="D1" s="104"/>
      <c r="E1" s="104"/>
      <c r="F1" s="104"/>
      <c r="G1" s="104"/>
      <c r="H1" s="40"/>
      <c r="I1" s="40"/>
      <c r="J1" s="40"/>
    </row>
    <row r="2" spans="1:10" s="23" customFormat="1" ht="11.25" x14ac:dyDescent="0.2">
      <c r="A2" s="93" t="s">
        <v>1568</v>
      </c>
      <c r="B2" s="93"/>
      <c r="C2" s="93"/>
      <c r="D2" s="93"/>
      <c r="E2" s="93"/>
      <c r="F2" s="93"/>
      <c r="G2" s="93"/>
      <c r="H2" s="25"/>
      <c r="I2" s="25"/>
      <c r="J2" s="25"/>
    </row>
    <row r="3" spans="1:10" s="23" customFormat="1" ht="11.25" x14ac:dyDescent="0.2">
      <c r="A3" s="93" t="s">
        <v>1569</v>
      </c>
      <c r="B3" s="93"/>
      <c r="C3" s="93"/>
      <c r="D3" s="93"/>
      <c r="E3" s="93"/>
      <c r="F3" s="93"/>
      <c r="G3" s="93"/>
    </row>
    <row r="4" spans="1:10" s="23" customFormat="1" ht="11.25" x14ac:dyDescent="0.2">
      <c r="A4" s="93" t="s">
        <v>1577</v>
      </c>
      <c r="B4" s="93"/>
      <c r="C4" s="93"/>
      <c r="D4" s="93"/>
      <c r="E4" s="93"/>
      <c r="F4" s="93"/>
      <c r="G4" s="93"/>
    </row>
    <row r="5" spans="1:10" s="23" customFormat="1" ht="6.6" customHeight="1" x14ac:dyDescent="0.2">
      <c r="A5" s="37"/>
      <c r="B5" s="37"/>
      <c r="C5" s="37"/>
      <c r="D5" s="37"/>
      <c r="E5" s="38"/>
      <c r="F5" s="38"/>
      <c r="G5" s="38"/>
    </row>
    <row r="6" spans="1:10" s="23" customFormat="1" ht="24.75" customHeight="1" x14ac:dyDescent="0.15">
      <c r="A6" s="105" t="s">
        <v>1578</v>
      </c>
      <c r="B6" s="105"/>
      <c r="C6" s="105"/>
      <c r="D6" s="105"/>
      <c r="E6" s="105"/>
      <c r="F6" s="105"/>
      <c r="G6" s="105"/>
      <c r="H6" s="24"/>
      <c r="I6" s="24"/>
      <c r="J6" s="24"/>
    </row>
    <row r="7" spans="1:10" s="23" customFormat="1" ht="11.25" x14ac:dyDescent="0.2">
      <c r="A7" s="93" t="s">
        <v>1571</v>
      </c>
      <c r="B7" s="93"/>
      <c r="C7" s="93"/>
      <c r="D7" s="93"/>
      <c r="E7" s="93"/>
      <c r="F7" s="93"/>
      <c r="G7" s="93"/>
    </row>
    <row r="8" spans="1:10" s="23" customFormat="1" ht="11.25" x14ac:dyDescent="0.2">
      <c r="A8" s="93" t="s">
        <v>1572</v>
      </c>
      <c r="B8" s="93"/>
      <c r="C8" s="93"/>
      <c r="D8" s="93"/>
      <c r="E8" s="93"/>
      <c r="F8" s="93"/>
      <c r="G8" s="93"/>
    </row>
    <row r="9" spans="1:10" s="23" customFormat="1" ht="11.25" x14ac:dyDescent="0.2">
      <c r="A9" s="93" t="s">
        <v>1573</v>
      </c>
      <c r="B9" s="93"/>
      <c r="C9" s="93"/>
      <c r="D9" s="93"/>
      <c r="E9" s="93"/>
      <c r="F9" s="93"/>
      <c r="G9" s="93"/>
    </row>
    <row r="10" spans="1:10" ht="9.9499999999999993" customHeight="1" x14ac:dyDescent="0.25">
      <c r="A10" s="26"/>
      <c r="B10" s="26"/>
      <c r="C10" s="26"/>
      <c r="D10" s="26"/>
      <c r="E10" s="102"/>
      <c r="F10" s="102"/>
      <c r="G10" s="102"/>
    </row>
    <row r="11" spans="1:10" ht="20.100000000000001" customHeight="1" x14ac:dyDescent="0.25">
      <c r="A11" s="103" t="s">
        <v>592</v>
      </c>
      <c r="B11" s="103"/>
      <c r="C11" s="103"/>
      <c r="D11" s="103"/>
      <c r="E11" s="103"/>
      <c r="F11" s="103"/>
      <c r="G11" s="103"/>
    </row>
    <row r="12" spans="1:10" ht="15" customHeight="1" x14ac:dyDescent="0.25">
      <c r="A12" s="100" t="s">
        <v>593</v>
      </c>
      <c r="B12" s="100"/>
      <c r="C12" s="41" t="s">
        <v>3</v>
      </c>
      <c r="D12" s="41" t="s">
        <v>4</v>
      </c>
      <c r="E12" s="41" t="s">
        <v>594</v>
      </c>
      <c r="F12" s="41" t="s">
        <v>595</v>
      </c>
      <c r="G12" s="42" t="s">
        <v>596</v>
      </c>
    </row>
    <row r="13" spans="1:10" ht="15" customHeight="1" x14ac:dyDescent="0.25">
      <c r="A13" s="28" t="s">
        <v>597</v>
      </c>
      <c r="B13" s="29" t="s">
        <v>598</v>
      </c>
      <c r="C13" s="28" t="s">
        <v>16</v>
      </c>
      <c r="D13" s="28" t="s">
        <v>138</v>
      </c>
      <c r="E13" s="30">
        <v>1</v>
      </c>
      <c r="F13" s="31">
        <v>414.7</v>
      </c>
      <c r="G13" s="34">
        <f>TRUNC(TRUNC(E13,8)*F13,2)</f>
        <v>414.7</v>
      </c>
    </row>
    <row r="14" spans="1:10" ht="15" customHeight="1" x14ac:dyDescent="0.25">
      <c r="A14" s="28" t="s">
        <v>599</v>
      </c>
      <c r="B14" s="29" t="s">
        <v>600</v>
      </c>
      <c r="C14" s="28" t="s">
        <v>16</v>
      </c>
      <c r="D14" s="28" t="s">
        <v>138</v>
      </c>
      <c r="E14" s="30">
        <v>1</v>
      </c>
      <c r="F14" s="31">
        <v>196.45</v>
      </c>
      <c r="G14" s="34">
        <f>TRUNC(TRUNC(E14,8)*F14,2)</f>
        <v>196.45</v>
      </c>
    </row>
    <row r="15" spans="1:10" ht="15" customHeight="1" x14ac:dyDescent="0.25">
      <c r="A15" s="28" t="s">
        <v>601</v>
      </c>
      <c r="B15" s="29" t="s">
        <v>602</v>
      </c>
      <c r="C15" s="28" t="s">
        <v>16</v>
      </c>
      <c r="D15" s="28" t="s">
        <v>138</v>
      </c>
      <c r="E15" s="30">
        <v>1</v>
      </c>
      <c r="F15" s="31">
        <v>1035.78</v>
      </c>
      <c r="G15" s="34">
        <f>TRUNC(TRUNC(E15,8)*F15,2)</f>
        <v>1035.78</v>
      </c>
    </row>
    <row r="16" spans="1:10" ht="15" customHeight="1" x14ac:dyDescent="0.25">
      <c r="A16" s="28" t="s">
        <v>603</v>
      </c>
      <c r="B16" s="29" t="s">
        <v>604</v>
      </c>
      <c r="C16" s="28" t="s">
        <v>16</v>
      </c>
      <c r="D16" s="28" t="s">
        <v>138</v>
      </c>
      <c r="E16" s="30">
        <v>1</v>
      </c>
      <c r="F16" s="31">
        <v>881.6</v>
      </c>
      <c r="G16" s="34">
        <f>TRUNC(TRUNC(E16,8)*F16,2)</f>
        <v>881.6</v>
      </c>
    </row>
    <row r="17" spans="1:7" ht="15" customHeight="1" x14ac:dyDescent="0.25">
      <c r="A17" s="28" t="s">
        <v>605</v>
      </c>
      <c r="B17" s="29" t="s">
        <v>606</v>
      </c>
      <c r="C17" s="28" t="s">
        <v>16</v>
      </c>
      <c r="D17" s="28" t="s">
        <v>607</v>
      </c>
      <c r="E17" s="30">
        <v>1</v>
      </c>
      <c r="F17" s="31">
        <v>9006.69</v>
      </c>
      <c r="G17" s="34">
        <f>TRUNC(TRUNC(E17,8)*F17,2)</f>
        <v>9006.69</v>
      </c>
    </row>
    <row r="18" spans="1:7" ht="15" customHeight="1" x14ac:dyDescent="0.25">
      <c r="A18" s="8"/>
      <c r="B18" s="8"/>
      <c r="C18" s="8"/>
      <c r="D18" s="8"/>
      <c r="E18" s="101" t="s">
        <v>608</v>
      </c>
      <c r="F18" s="101"/>
      <c r="G18" s="43">
        <f>SUM(G13:G17)</f>
        <v>11535.220000000001</v>
      </c>
    </row>
    <row r="19" spans="1:7" ht="15" customHeight="1" x14ac:dyDescent="0.25">
      <c r="A19" s="8"/>
      <c r="B19" s="8"/>
      <c r="C19" s="8"/>
      <c r="D19" s="8"/>
      <c r="E19" s="97" t="s">
        <v>609</v>
      </c>
      <c r="F19" s="97"/>
      <c r="G19" s="44">
        <f>ROUND(SUM(G18),2)</f>
        <v>11535.22</v>
      </c>
    </row>
    <row r="20" spans="1:7" ht="15" customHeight="1" x14ac:dyDescent="0.25">
      <c r="A20" s="8"/>
      <c r="B20" s="8"/>
      <c r="C20" s="8"/>
      <c r="D20" s="8"/>
      <c r="E20" s="97" t="s">
        <v>610</v>
      </c>
      <c r="F20" s="97"/>
      <c r="G20" s="44">
        <f>ROUND(G19*(29.84/100),2)</f>
        <v>3442.11</v>
      </c>
    </row>
    <row r="21" spans="1:7" ht="15" customHeight="1" x14ac:dyDescent="0.25">
      <c r="A21" s="8"/>
      <c r="B21" s="8"/>
      <c r="C21" s="8"/>
      <c r="D21" s="8"/>
      <c r="E21" s="97" t="s">
        <v>611</v>
      </c>
      <c r="F21" s="97"/>
      <c r="G21" s="44">
        <f>G20+G19</f>
        <v>14977.33</v>
      </c>
    </row>
    <row r="22" spans="1:7" ht="15" customHeight="1" x14ac:dyDescent="0.25">
      <c r="A22" s="8"/>
      <c r="B22" s="8"/>
      <c r="C22" s="8"/>
      <c r="D22" s="8"/>
      <c r="E22" s="97" t="s">
        <v>612</v>
      </c>
      <c r="F22" s="97"/>
      <c r="G22" s="45">
        <v>1</v>
      </c>
    </row>
    <row r="23" spans="1:7" ht="9.9499999999999993" customHeight="1" x14ac:dyDescent="0.25">
      <c r="A23" s="8"/>
      <c r="B23" s="8"/>
      <c r="C23" s="8"/>
      <c r="D23" s="8"/>
      <c r="E23" s="98"/>
      <c r="F23" s="98"/>
      <c r="G23" s="98"/>
    </row>
    <row r="24" spans="1:7" ht="20.100000000000001" customHeight="1" x14ac:dyDescent="0.25">
      <c r="A24" s="99" t="s">
        <v>613</v>
      </c>
      <c r="B24" s="99"/>
      <c r="C24" s="99"/>
      <c r="D24" s="99"/>
      <c r="E24" s="99"/>
      <c r="F24" s="99"/>
      <c r="G24" s="99"/>
    </row>
    <row r="25" spans="1:7" ht="15" customHeight="1" x14ac:dyDescent="0.25">
      <c r="A25" s="100" t="s">
        <v>614</v>
      </c>
      <c r="B25" s="100"/>
      <c r="C25" s="41" t="s">
        <v>3</v>
      </c>
      <c r="D25" s="41" t="s">
        <v>4</v>
      </c>
      <c r="E25" s="41" t="s">
        <v>594</v>
      </c>
      <c r="F25" s="41" t="s">
        <v>595</v>
      </c>
      <c r="G25" s="42" t="s">
        <v>596</v>
      </c>
    </row>
    <row r="26" spans="1:7" ht="21" customHeight="1" x14ac:dyDescent="0.25">
      <c r="A26" s="28" t="s">
        <v>615</v>
      </c>
      <c r="B26" s="29" t="s">
        <v>616</v>
      </c>
      <c r="C26" s="28" t="s">
        <v>39</v>
      </c>
      <c r="D26" s="28" t="s">
        <v>617</v>
      </c>
      <c r="E26" s="30">
        <v>3.11</v>
      </c>
      <c r="F26" s="31">
        <v>114.87</v>
      </c>
      <c r="G26" s="34">
        <f>ROUND(ROUND(E26,8)*F26,2)</f>
        <v>357.25</v>
      </c>
    </row>
    <row r="27" spans="1:7" ht="15" customHeight="1" x14ac:dyDescent="0.25">
      <c r="A27" s="28" t="s">
        <v>618</v>
      </c>
      <c r="B27" s="29" t="s">
        <v>619</v>
      </c>
      <c r="C27" s="28" t="s">
        <v>39</v>
      </c>
      <c r="D27" s="28" t="s">
        <v>620</v>
      </c>
      <c r="E27" s="30">
        <v>0.78</v>
      </c>
      <c r="F27" s="31">
        <v>5944.96</v>
      </c>
      <c r="G27" s="34">
        <f>ROUND(ROUND(E27,8)*F27,2)</f>
        <v>4637.07</v>
      </c>
    </row>
    <row r="28" spans="1:7" ht="18" customHeight="1" x14ac:dyDescent="0.25">
      <c r="A28" s="8"/>
      <c r="B28" s="8"/>
      <c r="C28" s="8"/>
      <c r="D28" s="8"/>
      <c r="E28" s="101" t="s">
        <v>621</v>
      </c>
      <c r="F28" s="101"/>
      <c r="G28" s="43">
        <f>SUM(G26:G27)</f>
        <v>4994.32</v>
      </c>
    </row>
    <row r="29" spans="1:7" ht="15" customHeight="1" x14ac:dyDescent="0.25">
      <c r="A29" s="8"/>
      <c r="B29" s="8"/>
      <c r="C29" s="8"/>
      <c r="D29" s="8"/>
      <c r="E29" s="97" t="s">
        <v>609</v>
      </c>
      <c r="F29" s="97"/>
      <c r="G29" s="44">
        <f>ROUND(SUM(G28),2)</f>
        <v>4994.32</v>
      </c>
    </row>
    <row r="30" spans="1:7" ht="15" customHeight="1" x14ac:dyDescent="0.25">
      <c r="A30" s="8"/>
      <c r="B30" s="8"/>
      <c r="C30" s="8"/>
      <c r="D30" s="8"/>
      <c r="E30" s="97" t="s">
        <v>610</v>
      </c>
      <c r="F30" s="97"/>
      <c r="G30" s="44">
        <f>ROUND(G29*(29.84/100),2)</f>
        <v>1490.31</v>
      </c>
    </row>
    <row r="31" spans="1:7" ht="15" customHeight="1" x14ac:dyDescent="0.25">
      <c r="A31" s="8"/>
      <c r="B31" s="8"/>
      <c r="C31" s="8"/>
      <c r="D31" s="8"/>
      <c r="E31" s="97" t="s">
        <v>611</v>
      </c>
      <c r="F31" s="97"/>
      <c r="G31" s="44">
        <f>G30+G29</f>
        <v>6484.6299999999992</v>
      </c>
    </row>
    <row r="32" spans="1:7" ht="15" customHeight="1" x14ac:dyDescent="0.25">
      <c r="A32" s="8"/>
      <c r="B32" s="8"/>
      <c r="C32" s="8"/>
      <c r="D32" s="8"/>
      <c r="E32" s="97" t="s">
        <v>622</v>
      </c>
      <c r="F32" s="97"/>
      <c r="G32" s="45">
        <v>6</v>
      </c>
    </row>
    <row r="33" spans="1:7" ht="9.9499999999999993" customHeight="1" x14ac:dyDescent="0.25">
      <c r="A33" s="8"/>
      <c r="B33" s="8"/>
      <c r="C33" s="8"/>
      <c r="D33" s="8"/>
      <c r="E33" s="98"/>
      <c r="F33" s="98"/>
      <c r="G33" s="98"/>
    </row>
    <row r="34" spans="1:7" ht="20.100000000000001" customHeight="1" x14ac:dyDescent="0.25">
      <c r="A34" s="99" t="s">
        <v>623</v>
      </c>
      <c r="B34" s="99"/>
      <c r="C34" s="99"/>
      <c r="D34" s="99"/>
      <c r="E34" s="99"/>
      <c r="F34" s="99"/>
      <c r="G34" s="99"/>
    </row>
    <row r="35" spans="1:7" ht="15" customHeight="1" x14ac:dyDescent="0.25">
      <c r="A35" s="100" t="s">
        <v>593</v>
      </c>
      <c r="B35" s="100"/>
      <c r="C35" s="41" t="s">
        <v>3</v>
      </c>
      <c r="D35" s="41" t="s">
        <v>4</v>
      </c>
      <c r="E35" s="41" t="s">
        <v>594</v>
      </c>
      <c r="F35" s="41" t="s">
        <v>595</v>
      </c>
      <c r="G35" s="42" t="s">
        <v>596</v>
      </c>
    </row>
    <row r="36" spans="1:7" ht="15" customHeight="1" x14ac:dyDescent="0.25">
      <c r="A36" s="28" t="s">
        <v>624</v>
      </c>
      <c r="B36" s="29" t="s">
        <v>625</v>
      </c>
      <c r="C36" s="28" t="s">
        <v>16</v>
      </c>
      <c r="D36" s="28" t="s">
        <v>26</v>
      </c>
      <c r="E36" s="30">
        <v>1</v>
      </c>
      <c r="F36" s="31">
        <v>58.8</v>
      </c>
      <c r="G36" s="34">
        <f>TRUNC(TRUNC(E36,8)*F36,2)</f>
        <v>58.8</v>
      </c>
    </row>
    <row r="37" spans="1:7" ht="15" customHeight="1" x14ac:dyDescent="0.25">
      <c r="A37" s="28" t="s">
        <v>626</v>
      </c>
      <c r="B37" s="29" t="s">
        <v>627</v>
      </c>
      <c r="C37" s="28" t="s">
        <v>16</v>
      </c>
      <c r="D37" s="28" t="s">
        <v>628</v>
      </c>
      <c r="E37" s="30">
        <v>0.41</v>
      </c>
      <c r="F37" s="31">
        <v>156.80000000000001</v>
      </c>
      <c r="G37" s="34">
        <f>TRUNC(TRUNC(E37,8)*F37,2)</f>
        <v>64.28</v>
      </c>
    </row>
    <row r="38" spans="1:7" ht="15" customHeight="1" x14ac:dyDescent="0.25">
      <c r="A38" s="28" t="s">
        <v>629</v>
      </c>
      <c r="B38" s="29" t="s">
        <v>630</v>
      </c>
      <c r="C38" s="28" t="s">
        <v>16</v>
      </c>
      <c r="D38" s="28" t="s">
        <v>252</v>
      </c>
      <c r="E38" s="30">
        <v>0.1</v>
      </c>
      <c r="F38" s="31">
        <v>14.6</v>
      </c>
      <c r="G38" s="34">
        <f>TRUNC(TRUNC(E38,8)*F38,2)</f>
        <v>1.46</v>
      </c>
    </row>
    <row r="39" spans="1:7" ht="15" customHeight="1" x14ac:dyDescent="0.25">
      <c r="A39" s="8"/>
      <c r="B39" s="8"/>
      <c r="C39" s="8"/>
      <c r="D39" s="8"/>
      <c r="E39" s="101" t="s">
        <v>608</v>
      </c>
      <c r="F39" s="101"/>
      <c r="G39" s="43">
        <f>SUM(G36:G38)</f>
        <v>124.53999999999999</v>
      </c>
    </row>
    <row r="40" spans="1:7" ht="15" customHeight="1" x14ac:dyDescent="0.25">
      <c r="A40" s="100" t="s">
        <v>614</v>
      </c>
      <c r="B40" s="100"/>
      <c r="C40" s="41" t="s">
        <v>3</v>
      </c>
      <c r="D40" s="41" t="s">
        <v>4</v>
      </c>
      <c r="E40" s="41" t="s">
        <v>594</v>
      </c>
      <c r="F40" s="41" t="s">
        <v>595</v>
      </c>
      <c r="G40" s="42" t="s">
        <v>596</v>
      </c>
    </row>
    <row r="41" spans="1:7" ht="15" customHeight="1" x14ac:dyDescent="0.25">
      <c r="A41" s="28" t="s">
        <v>631</v>
      </c>
      <c r="B41" s="29" t="s">
        <v>632</v>
      </c>
      <c r="C41" s="28" t="s">
        <v>16</v>
      </c>
      <c r="D41" s="28" t="s">
        <v>633</v>
      </c>
      <c r="E41" s="30">
        <v>0.31380889000000001</v>
      </c>
      <c r="F41" s="31">
        <v>27.62</v>
      </c>
      <c r="G41" s="34">
        <f>TRUNC(TRUNC(E41,8)*F41,2)</f>
        <v>8.66</v>
      </c>
    </row>
    <row r="42" spans="1:7" ht="15" customHeight="1" x14ac:dyDescent="0.25">
      <c r="A42" s="28" t="s">
        <v>634</v>
      </c>
      <c r="B42" s="29" t="s">
        <v>635</v>
      </c>
      <c r="C42" s="28" t="s">
        <v>16</v>
      </c>
      <c r="D42" s="28" t="s">
        <v>633</v>
      </c>
      <c r="E42" s="30">
        <v>0.31394476999999998</v>
      </c>
      <c r="F42" s="31">
        <v>22.86</v>
      </c>
      <c r="G42" s="34">
        <f>TRUNC(TRUNC(E42,8)*F42,2)</f>
        <v>7.17</v>
      </c>
    </row>
    <row r="43" spans="1:7" ht="18" customHeight="1" x14ac:dyDescent="0.25">
      <c r="A43" s="8"/>
      <c r="B43" s="8"/>
      <c r="C43" s="8"/>
      <c r="D43" s="8"/>
      <c r="E43" s="101" t="s">
        <v>621</v>
      </c>
      <c r="F43" s="101"/>
      <c r="G43" s="43">
        <f>SUM(G41:G42)</f>
        <v>15.83</v>
      </c>
    </row>
    <row r="44" spans="1:7" ht="15" customHeight="1" x14ac:dyDescent="0.25">
      <c r="A44" s="8"/>
      <c r="B44" s="8"/>
      <c r="C44" s="8"/>
      <c r="D44" s="8"/>
      <c r="E44" s="97" t="s">
        <v>609</v>
      </c>
      <c r="F44" s="97"/>
      <c r="G44" s="44">
        <f>ROUND(SUM(G39,G43),2)</f>
        <v>140.37</v>
      </c>
    </row>
    <row r="45" spans="1:7" ht="15" customHeight="1" x14ac:dyDescent="0.25">
      <c r="A45" s="8"/>
      <c r="B45" s="8"/>
      <c r="C45" s="8"/>
      <c r="D45" s="8"/>
      <c r="E45" s="97" t="s">
        <v>610</v>
      </c>
      <c r="F45" s="97"/>
      <c r="G45" s="44">
        <f>ROUND(G44*(29.84/100),2)</f>
        <v>41.89</v>
      </c>
    </row>
    <row r="46" spans="1:7" ht="15" customHeight="1" x14ac:dyDescent="0.25">
      <c r="A46" s="8"/>
      <c r="B46" s="8"/>
      <c r="C46" s="8"/>
      <c r="D46" s="8"/>
      <c r="E46" s="97" t="s">
        <v>611</v>
      </c>
      <c r="F46" s="97"/>
      <c r="G46" s="44">
        <f>G45+G44</f>
        <v>182.26</v>
      </c>
    </row>
    <row r="47" spans="1:7" ht="15" customHeight="1" x14ac:dyDescent="0.25">
      <c r="A47" s="8"/>
      <c r="B47" s="8"/>
      <c r="C47" s="8"/>
      <c r="D47" s="8"/>
      <c r="E47" s="97" t="s">
        <v>636</v>
      </c>
      <c r="F47" s="97"/>
      <c r="G47" s="45">
        <v>6.16</v>
      </c>
    </row>
    <row r="48" spans="1:7" ht="9.9499999999999993" customHeight="1" x14ac:dyDescent="0.25">
      <c r="A48" s="8"/>
      <c r="B48" s="8"/>
      <c r="C48" s="8"/>
      <c r="D48" s="8"/>
      <c r="E48" s="98"/>
      <c r="F48" s="98"/>
      <c r="G48" s="98"/>
    </row>
    <row r="49" spans="1:7" ht="20.100000000000001" customHeight="1" x14ac:dyDescent="0.25">
      <c r="A49" s="99" t="s">
        <v>637</v>
      </c>
      <c r="B49" s="99"/>
      <c r="C49" s="99"/>
      <c r="D49" s="99"/>
      <c r="E49" s="99"/>
      <c r="F49" s="99"/>
      <c r="G49" s="99"/>
    </row>
    <row r="50" spans="1:7" ht="15" customHeight="1" x14ac:dyDescent="0.25">
      <c r="A50" s="100" t="s">
        <v>614</v>
      </c>
      <c r="B50" s="100"/>
      <c r="C50" s="41" t="s">
        <v>3</v>
      </c>
      <c r="D50" s="41" t="s">
        <v>4</v>
      </c>
      <c r="E50" s="41" t="s">
        <v>594</v>
      </c>
      <c r="F50" s="41" t="s">
        <v>595</v>
      </c>
      <c r="G50" s="42" t="s">
        <v>596</v>
      </c>
    </row>
    <row r="51" spans="1:7" ht="15" customHeight="1" x14ac:dyDescent="0.25">
      <c r="A51" s="28" t="s">
        <v>634</v>
      </c>
      <c r="B51" s="29" t="s">
        <v>635</v>
      </c>
      <c r="C51" s="28" t="s">
        <v>16</v>
      </c>
      <c r="D51" s="28" t="s">
        <v>633</v>
      </c>
      <c r="E51" s="30">
        <v>0.19641294000000001</v>
      </c>
      <c r="F51" s="31">
        <v>22.86</v>
      </c>
      <c r="G51" s="34">
        <f>TRUNC(TRUNC(E51,8)*F51,2)</f>
        <v>4.4800000000000004</v>
      </c>
    </row>
    <row r="52" spans="1:7" ht="18" customHeight="1" x14ac:dyDescent="0.25">
      <c r="A52" s="8"/>
      <c r="B52" s="8"/>
      <c r="C52" s="8"/>
      <c r="D52" s="8"/>
      <c r="E52" s="101" t="s">
        <v>621</v>
      </c>
      <c r="F52" s="101"/>
      <c r="G52" s="43">
        <f>SUM(G51:G51)</f>
        <v>4.4800000000000004</v>
      </c>
    </row>
    <row r="53" spans="1:7" ht="15" customHeight="1" x14ac:dyDescent="0.25">
      <c r="A53" s="8"/>
      <c r="B53" s="8"/>
      <c r="C53" s="8"/>
      <c r="D53" s="8"/>
      <c r="E53" s="97" t="s">
        <v>609</v>
      </c>
      <c r="F53" s="97"/>
      <c r="G53" s="44">
        <f>ROUND(SUM(G52),2)</f>
        <v>4.4800000000000004</v>
      </c>
    </row>
    <row r="54" spans="1:7" ht="15" customHeight="1" x14ac:dyDescent="0.25">
      <c r="A54" s="8"/>
      <c r="B54" s="8"/>
      <c r="C54" s="8"/>
      <c r="D54" s="8"/>
      <c r="E54" s="97" t="s">
        <v>610</v>
      </c>
      <c r="F54" s="97"/>
      <c r="G54" s="44">
        <f>ROUND(G53*(29.84/100),2)</f>
        <v>1.34</v>
      </c>
    </row>
    <row r="55" spans="1:7" ht="15" customHeight="1" x14ac:dyDescent="0.25">
      <c r="A55" s="8"/>
      <c r="B55" s="8"/>
      <c r="C55" s="8"/>
      <c r="D55" s="8"/>
      <c r="E55" s="97" t="s">
        <v>611</v>
      </c>
      <c r="F55" s="97"/>
      <c r="G55" s="44">
        <f>G54+G53</f>
        <v>5.82</v>
      </c>
    </row>
    <row r="56" spans="1:7" ht="15" customHeight="1" x14ac:dyDescent="0.25">
      <c r="A56" s="8"/>
      <c r="B56" s="8"/>
      <c r="C56" s="8"/>
      <c r="D56" s="8"/>
      <c r="E56" s="97" t="s">
        <v>636</v>
      </c>
      <c r="F56" s="97"/>
      <c r="G56" s="45">
        <v>825.27</v>
      </c>
    </row>
    <row r="57" spans="1:7" ht="9.9499999999999993" customHeight="1" x14ac:dyDescent="0.25">
      <c r="A57" s="8"/>
      <c r="B57" s="8"/>
      <c r="C57" s="8"/>
      <c r="D57" s="8"/>
      <c r="E57" s="98"/>
      <c r="F57" s="98"/>
      <c r="G57" s="98"/>
    </row>
    <row r="58" spans="1:7" ht="20.100000000000001" customHeight="1" x14ac:dyDescent="0.25">
      <c r="A58" s="99" t="s">
        <v>638</v>
      </c>
      <c r="B58" s="99"/>
      <c r="C58" s="99"/>
      <c r="D58" s="99"/>
      <c r="E58" s="99"/>
      <c r="F58" s="99"/>
      <c r="G58" s="99"/>
    </row>
    <row r="59" spans="1:7" ht="15" customHeight="1" x14ac:dyDescent="0.25">
      <c r="A59" s="100" t="s">
        <v>593</v>
      </c>
      <c r="B59" s="100"/>
      <c r="C59" s="41" t="s">
        <v>3</v>
      </c>
      <c r="D59" s="41" t="s">
        <v>4</v>
      </c>
      <c r="E59" s="41" t="s">
        <v>594</v>
      </c>
      <c r="F59" s="41" t="s">
        <v>595</v>
      </c>
      <c r="G59" s="42" t="s">
        <v>596</v>
      </c>
    </row>
    <row r="60" spans="1:7" ht="15" customHeight="1" x14ac:dyDescent="0.25">
      <c r="A60" s="28" t="s">
        <v>639</v>
      </c>
      <c r="B60" s="29" t="s">
        <v>640</v>
      </c>
      <c r="C60" s="28" t="s">
        <v>16</v>
      </c>
      <c r="D60" s="28" t="s">
        <v>252</v>
      </c>
      <c r="E60" s="30">
        <v>2E-3</v>
      </c>
      <c r="F60" s="31">
        <v>10.58</v>
      </c>
      <c r="G60" s="34">
        <f>TRUNC(TRUNC(E60,8)*F60,2)</f>
        <v>0.02</v>
      </c>
    </row>
    <row r="61" spans="1:7" ht="15" customHeight="1" x14ac:dyDescent="0.25">
      <c r="A61" s="28" t="s">
        <v>641</v>
      </c>
      <c r="B61" s="29" t="s">
        <v>642</v>
      </c>
      <c r="C61" s="28" t="s">
        <v>16</v>
      </c>
      <c r="D61" s="28" t="s">
        <v>643</v>
      </c>
      <c r="E61" s="30">
        <v>0.01</v>
      </c>
      <c r="F61" s="31">
        <v>10.11</v>
      </c>
      <c r="G61" s="34">
        <f>TRUNC(TRUNC(E61,8)*F61,2)</f>
        <v>0.1</v>
      </c>
    </row>
    <row r="62" spans="1:7" ht="15" customHeight="1" x14ac:dyDescent="0.25">
      <c r="A62" s="28" t="s">
        <v>626</v>
      </c>
      <c r="B62" s="29" t="s">
        <v>627</v>
      </c>
      <c r="C62" s="28" t="s">
        <v>16</v>
      </c>
      <c r="D62" s="28" t="s">
        <v>628</v>
      </c>
      <c r="E62" s="30">
        <v>0.01</v>
      </c>
      <c r="F62" s="31">
        <v>156.80000000000001</v>
      </c>
      <c r="G62" s="34">
        <f>TRUNC(TRUNC(E62,8)*F62,2)</f>
        <v>1.56</v>
      </c>
    </row>
    <row r="63" spans="1:7" ht="15" customHeight="1" x14ac:dyDescent="0.25">
      <c r="A63" s="28" t="s">
        <v>644</v>
      </c>
      <c r="B63" s="29" t="s">
        <v>645</v>
      </c>
      <c r="C63" s="28" t="s">
        <v>16</v>
      </c>
      <c r="D63" s="28" t="s">
        <v>252</v>
      </c>
      <c r="E63" s="30">
        <v>3.0000000000000001E-3</v>
      </c>
      <c r="F63" s="31">
        <v>14.65</v>
      </c>
      <c r="G63" s="34">
        <f>TRUNC(TRUNC(E63,8)*F63,2)</f>
        <v>0.04</v>
      </c>
    </row>
    <row r="64" spans="1:7" ht="15" customHeight="1" x14ac:dyDescent="0.25">
      <c r="A64" s="28" t="s">
        <v>646</v>
      </c>
      <c r="B64" s="29" t="s">
        <v>647</v>
      </c>
      <c r="C64" s="28" t="s">
        <v>16</v>
      </c>
      <c r="D64" s="28" t="s">
        <v>628</v>
      </c>
      <c r="E64" s="30">
        <v>0.01</v>
      </c>
      <c r="F64" s="31">
        <v>88.91</v>
      </c>
      <c r="G64" s="34">
        <f>TRUNC(TRUNC(E64,8)*F64,2)</f>
        <v>0.88</v>
      </c>
    </row>
    <row r="65" spans="1:7" ht="15" customHeight="1" x14ac:dyDescent="0.25">
      <c r="A65" s="8"/>
      <c r="B65" s="8"/>
      <c r="C65" s="8"/>
      <c r="D65" s="8"/>
      <c r="E65" s="101" t="s">
        <v>608</v>
      </c>
      <c r="F65" s="101"/>
      <c r="G65" s="43">
        <f>SUM(G60:G64)</f>
        <v>2.6</v>
      </c>
    </row>
    <row r="66" spans="1:7" ht="15" customHeight="1" x14ac:dyDescent="0.25">
      <c r="A66" s="100" t="s">
        <v>614</v>
      </c>
      <c r="B66" s="100"/>
      <c r="C66" s="41" t="s">
        <v>3</v>
      </c>
      <c r="D66" s="41" t="s">
        <v>4</v>
      </c>
      <c r="E66" s="41" t="s">
        <v>594</v>
      </c>
      <c r="F66" s="41" t="s">
        <v>595</v>
      </c>
      <c r="G66" s="42" t="s">
        <v>596</v>
      </c>
    </row>
    <row r="67" spans="1:7" ht="15" customHeight="1" x14ac:dyDescent="0.25">
      <c r="A67" s="28" t="s">
        <v>631</v>
      </c>
      <c r="B67" s="29" t="s">
        <v>632</v>
      </c>
      <c r="C67" s="28" t="s">
        <v>16</v>
      </c>
      <c r="D67" s="28" t="s">
        <v>633</v>
      </c>
      <c r="E67" s="30">
        <v>5.5316959999999998E-2</v>
      </c>
      <c r="F67" s="31">
        <v>27.62</v>
      </c>
      <c r="G67" s="34">
        <f>TRUNC(TRUNC(E67,8)*F67,2)</f>
        <v>1.52</v>
      </c>
    </row>
    <row r="68" spans="1:7" ht="15" customHeight="1" x14ac:dyDescent="0.25">
      <c r="A68" s="28" t="s">
        <v>634</v>
      </c>
      <c r="B68" s="29" t="s">
        <v>635</v>
      </c>
      <c r="C68" s="28" t="s">
        <v>16</v>
      </c>
      <c r="D68" s="28" t="s">
        <v>633</v>
      </c>
      <c r="E68" s="30">
        <v>3.9333279999999998E-2</v>
      </c>
      <c r="F68" s="31">
        <v>22.86</v>
      </c>
      <c r="G68" s="34">
        <f>TRUNC(TRUNC(E68,8)*F68,2)</f>
        <v>0.89</v>
      </c>
    </row>
    <row r="69" spans="1:7" ht="18" customHeight="1" x14ac:dyDescent="0.25">
      <c r="A69" s="8"/>
      <c r="B69" s="8"/>
      <c r="C69" s="8"/>
      <c r="D69" s="8"/>
      <c r="E69" s="101" t="s">
        <v>621</v>
      </c>
      <c r="F69" s="101"/>
      <c r="G69" s="43">
        <f>SUM(G67:G68)</f>
        <v>2.41</v>
      </c>
    </row>
    <row r="70" spans="1:7" ht="15" customHeight="1" x14ac:dyDescent="0.25">
      <c r="A70" s="8"/>
      <c r="B70" s="8"/>
      <c r="C70" s="8"/>
      <c r="D70" s="8"/>
      <c r="E70" s="97" t="s">
        <v>609</v>
      </c>
      <c r="F70" s="97"/>
      <c r="G70" s="44">
        <f>ROUND(SUM(G65,G69),2)</f>
        <v>5.01</v>
      </c>
    </row>
    <row r="71" spans="1:7" ht="15" customHeight="1" x14ac:dyDescent="0.25">
      <c r="A71" s="8"/>
      <c r="B71" s="8"/>
      <c r="C71" s="8"/>
      <c r="D71" s="8"/>
      <c r="E71" s="97" t="s">
        <v>610</v>
      </c>
      <c r="F71" s="97"/>
      <c r="G71" s="44">
        <f>ROUND(G70*(29.84/100),2)</f>
        <v>1.49</v>
      </c>
    </row>
    <row r="72" spans="1:7" ht="15" customHeight="1" x14ac:dyDescent="0.25">
      <c r="A72" s="8"/>
      <c r="B72" s="8"/>
      <c r="C72" s="8"/>
      <c r="D72" s="8"/>
      <c r="E72" s="97" t="s">
        <v>611</v>
      </c>
      <c r="F72" s="97"/>
      <c r="G72" s="44">
        <f>G71+G70</f>
        <v>6.5</v>
      </c>
    </row>
    <row r="73" spans="1:7" ht="15" customHeight="1" x14ac:dyDescent="0.25">
      <c r="A73" s="8"/>
      <c r="B73" s="8"/>
      <c r="C73" s="8"/>
      <c r="D73" s="8"/>
      <c r="E73" s="97" t="s">
        <v>636</v>
      </c>
      <c r="F73" s="97"/>
      <c r="G73" s="45">
        <v>825.27</v>
      </c>
    </row>
    <row r="74" spans="1:7" ht="9.9499999999999993" customHeight="1" x14ac:dyDescent="0.25">
      <c r="A74" s="8"/>
      <c r="B74" s="8"/>
      <c r="C74" s="8"/>
      <c r="D74" s="8"/>
      <c r="E74" s="98"/>
      <c r="F74" s="98"/>
      <c r="G74" s="98"/>
    </row>
    <row r="75" spans="1:7" ht="20.100000000000001" customHeight="1" x14ac:dyDescent="0.25">
      <c r="A75" s="99" t="s">
        <v>648</v>
      </c>
      <c r="B75" s="99"/>
      <c r="C75" s="99"/>
      <c r="D75" s="99"/>
      <c r="E75" s="99"/>
      <c r="F75" s="99"/>
      <c r="G75" s="99"/>
    </row>
    <row r="76" spans="1:7" ht="15" customHeight="1" x14ac:dyDescent="0.25">
      <c r="A76" s="100" t="s">
        <v>593</v>
      </c>
      <c r="B76" s="100"/>
      <c r="C76" s="41" t="s">
        <v>3</v>
      </c>
      <c r="D76" s="41" t="s">
        <v>4</v>
      </c>
      <c r="E76" s="41" t="s">
        <v>594</v>
      </c>
      <c r="F76" s="41" t="s">
        <v>595</v>
      </c>
      <c r="G76" s="42" t="s">
        <v>596</v>
      </c>
    </row>
    <row r="77" spans="1:7" ht="15" customHeight="1" x14ac:dyDescent="0.25">
      <c r="A77" s="28" t="s">
        <v>649</v>
      </c>
      <c r="B77" s="29" t="s">
        <v>650</v>
      </c>
      <c r="C77" s="28" t="s">
        <v>16</v>
      </c>
      <c r="D77" s="28" t="s">
        <v>138</v>
      </c>
      <c r="E77" s="30">
        <v>0.02</v>
      </c>
      <c r="F77" s="31">
        <v>8.4</v>
      </c>
      <c r="G77" s="34">
        <f t="shared" ref="G77:G89" si="0">TRUNC(TRUNC(E77,8)*F77,2)</f>
        <v>0.16</v>
      </c>
    </row>
    <row r="78" spans="1:7" ht="15" customHeight="1" x14ac:dyDescent="0.25">
      <c r="A78" s="28" t="s">
        <v>651</v>
      </c>
      <c r="B78" s="29" t="s">
        <v>652</v>
      </c>
      <c r="C78" s="28" t="s">
        <v>16</v>
      </c>
      <c r="D78" s="28" t="s">
        <v>138</v>
      </c>
      <c r="E78" s="30">
        <v>0.5</v>
      </c>
      <c r="F78" s="31">
        <v>0.55000000000000004</v>
      </c>
      <c r="G78" s="34">
        <f t="shared" si="0"/>
        <v>0.27</v>
      </c>
    </row>
    <row r="79" spans="1:7" ht="15" customHeight="1" x14ac:dyDescent="0.25">
      <c r="A79" s="28" t="s">
        <v>653</v>
      </c>
      <c r="B79" s="29" t="s">
        <v>654</v>
      </c>
      <c r="C79" s="28" t="s">
        <v>16</v>
      </c>
      <c r="D79" s="28" t="s">
        <v>138</v>
      </c>
      <c r="E79" s="30">
        <v>0.02</v>
      </c>
      <c r="F79" s="31">
        <v>27.6</v>
      </c>
      <c r="G79" s="34">
        <f t="shared" si="0"/>
        <v>0.55000000000000004</v>
      </c>
    </row>
    <row r="80" spans="1:7" ht="15" customHeight="1" x14ac:dyDescent="0.25">
      <c r="A80" s="28" t="s">
        <v>655</v>
      </c>
      <c r="B80" s="29" t="s">
        <v>656</v>
      </c>
      <c r="C80" s="28" t="s">
        <v>16</v>
      </c>
      <c r="D80" s="28" t="s">
        <v>138</v>
      </c>
      <c r="E80" s="30">
        <v>0.19</v>
      </c>
      <c r="F80" s="31">
        <v>20.21</v>
      </c>
      <c r="G80" s="34">
        <f t="shared" si="0"/>
        <v>3.83</v>
      </c>
    </row>
    <row r="81" spans="1:7" ht="15" customHeight="1" x14ac:dyDescent="0.25">
      <c r="A81" s="28" t="s">
        <v>657</v>
      </c>
      <c r="B81" s="29" t="s">
        <v>658</v>
      </c>
      <c r="C81" s="28" t="s">
        <v>16</v>
      </c>
      <c r="D81" s="28" t="s">
        <v>138</v>
      </c>
      <c r="E81" s="30">
        <v>0.02</v>
      </c>
      <c r="F81" s="31">
        <v>60.53</v>
      </c>
      <c r="G81" s="34">
        <f t="shared" si="0"/>
        <v>1.21</v>
      </c>
    </row>
    <row r="82" spans="1:7" ht="15" customHeight="1" x14ac:dyDescent="0.25">
      <c r="A82" s="28" t="s">
        <v>659</v>
      </c>
      <c r="B82" s="29" t="s">
        <v>660</v>
      </c>
      <c r="C82" s="28" t="s">
        <v>16</v>
      </c>
      <c r="D82" s="28" t="s">
        <v>252</v>
      </c>
      <c r="E82" s="30">
        <v>4.2000000000000003E-2</v>
      </c>
      <c r="F82" s="31">
        <v>13.9</v>
      </c>
      <c r="G82" s="34">
        <f t="shared" si="0"/>
        <v>0.57999999999999996</v>
      </c>
    </row>
    <row r="83" spans="1:7" ht="15" customHeight="1" x14ac:dyDescent="0.25">
      <c r="A83" s="28" t="s">
        <v>661</v>
      </c>
      <c r="B83" s="29" t="s">
        <v>662</v>
      </c>
      <c r="C83" s="28" t="s">
        <v>16</v>
      </c>
      <c r="D83" s="28" t="s">
        <v>138</v>
      </c>
      <c r="E83" s="30">
        <v>0.04</v>
      </c>
      <c r="F83" s="31">
        <v>1.1599999999999999</v>
      </c>
      <c r="G83" s="34">
        <f t="shared" si="0"/>
        <v>0.04</v>
      </c>
    </row>
    <row r="84" spans="1:7" ht="15" customHeight="1" x14ac:dyDescent="0.25">
      <c r="A84" s="28" t="s">
        <v>626</v>
      </c>
      <c r="B84" s="29" t="s">
        <v>627</v>
      </c>
      <c r="C84" s="28" t="s">
        <v>16</v>
      </c>
      <c r="D84" s="28" t="s">
        <v>628</v>
      </c>
      <c r="E84" s="30">
        <v>0.17</v>
      </c>
      <c r="F84" s="31">
        <v>156.80000000000001</v>
      </c>
      <c r="G84" s="34">
        <f t="shared" si="0"/>
        <v>26.65</v>
      </c>
    </row>
    <row r="85" spans="1:7" ht="15" customHeight="1" x14ac:dyDescent="0.25">
      <c r="A85" s="28" t="s">
        <v>644</v>
      </c>
      <c r="B85" s="29" t="s">
        <v>645</v>
      </c>
      <c r="C85" s="28" t="s">
        <v>16</v>
      </c>
      <c r="D85" s="28" t="s">
        <v>252</v>
      </c>
      <c r="E85" s="30">
        <v>0.5</v>
      </c>
      <c r="F85" s="31">
        <v>14.65</v>
      </c>
      <c r="G85" s="34">
        <f t="shared" si="0"/>
        <v>7.32</v>
      </c>
    </row>
    <row r="86" spans="1:7" ht="15" customHeight="1" x14ac:dyDescent="0.25">
      <c r="A86" s="28" t="s">
        <v>663</v>
      </c>
      <c r="B86" s="29" t="s">
        <v>664</v>
      </c>
      <c r="C86" s="28" t="s">
        <v>16</v>
      </c>
      <c r="D86" s="28" t="s">
        <v>628</v>
      </c>
      <c r="E86" s="30">
        <v>0.05</v>
      </c>
      <c r="F86" s="31">
        <v>252.45</v>
      </c>
      <c r="G86" s="34">
        <f t="shared" si="0"/>
        <v>12.62</v>
      </c>
    </row>
    <row r="87" spans="1:7" ht="15" customHeight="1" x14ac:dyDescent="0.25">
      <c r="A87" s="28" t="s">
        <v>646</v>
      </c>
      <c r="B87" s="29" t="s">
        <v>647</v>
      </c>
      <c r="C87" s="28" t="s">
        <v>16</v>
      </c>
      <c r="D87" s="28" t="s">
        <v>628</v>
      </c>
      <c r="E87" s="30">
        <v>0.38</v>
      </c>
      <c r="F87" s="31">
        <v>88.91</v>
      </c>
      <c r="G87" s="34">
        <f t="shared" si="0"/>
        <v>33.78</v>
      </c>
    </row>
    <row r="88" spans="1:7" ht="15" customHeight="1" x14ac:dyDescent="0.25">
      <c r="A88" s="28" t="s">
        <v>665</v>
      </c>
      <c r="B88" s="29" t="s">
        <v>666</v>
      </c>
      <c r="C88" s="28" t="s">
        <v>16</v>
      </c>
      <c r="D88" s="28" t="s">
        <v>628</v>
      </c>
      <c r="E88" s="30">
        <v>0.14000000000000001</v>
      </c>
      <c r="F88" s="31">
        <v>180.32</v>
      </c>
      <c r="G88" s="34">
        <f t="shared" si="0"/>
        <v>25.24</v>
      </c>
    </row>
    <row r="89" spans="1:7" ht="15" customHeight="1" x14ac:dyDescent="0.25">
      <c r="A89" s="28" t="s">
        <v>667</v>
      </c>
      <c r="B89" s="29" t="s">
        <v>668</v>
      </c>
      <c r="C89" s="28" t="s">
        <v>16</v>
      </c>
      <c r="D89" s="28" t="s">
        <v>138</v>
      </c>
      <c r="E89" s="30">
        <v>0.82</v>
      </c>
      <c r="F89" s="31">
        <v>12.15</v>
      </c>
      <c r="G89" s="34">
        <f t="shared" si="0"/>
        <v>9.9600000000000009</v>
      </c>
    </row>
    <row r="90" spans="1:7" ht="15" customHeight="1" x14ac:dyDescent="0.25">
      <c r="A90" s="8"/>
      <c r="B90" s="8"/>
      <c r="C90" s="8"/>
      <c r="D90" s="8"/>
      <c r="E90" s="101" t="s">
        <v>608</v>
      </c>
      <c r="F90" s="101"/>
      <c r="G90" s="43">
        <f>SUM(G77:G89)</f>
        <v>122.20999999999998</v>
      </c>
    </row>
    <row r="91" spans="1:7" ht="15" customHeight="1" x14ac:dyDescent="0.25">
      <c r="A91" s="100" t="s">
        <v>614</v>
      </c>
      <c r="B91" s="100"/>
      <c r="C91" s="41" t="s">
        <v>3</v>
      </c>
      <c r="D91" s="41" t="s">
        <v>4</v>
      </c>
      <c r="E91" s="41" t="s">
        <v>594</v>
      </c>
      <c r="F91" s="41" t="s">
        <v>595</v>
      </c>
      <c r="G91" s="42" t="s">
        <v>596</v>
      </c>
    </row>
    <row r="92" spans="1:7" ht="15" customHeight="1" x14ac:dyDescent="0.25">
      <c r="A92" s="28" t="s">
        <v>631</v>
      </c>
      <c r="B92" s="29" t="s">
        <v>632</v>
      </c>
      <c r="C92" s="28" t="s">
        <v>16</v>
      </c>
      <c r="D92" s="28" t="s">
        <v>633</v>
      </c>
      <c r="E92" s="30">
        <v>5.2536589999999999</v>
      </c>
      <c r="F92" s="31">
        <v>27.62</v>
      </c>
      <c r="G92" s="34">
        <f>TRUNC(TRUNC(E92,8)*F92,2)</f>
        <v>145.1</v>
      </c>
    </row>
    <row r="93" spans="1:7" ht="15" customHeight="1" x14ac:dyDescent="0.25">
      <c r="A93" s="28" t="s">
        <v>634</v>
      </c>
      <c r="B93" s="29" t="s">
        <v>635</v>
      </c>
      <c r="C93" s="28" t="s">
        <v>16</v>
      </c>
      <c r="D93" s="28" t="s">
        <v>633</v>
      </c>
      <c r="E93" s="30">
        <v>5.8809615700000002</v>
      </c>
      <c r="F93" s="31">
        <v>22.86</v>
      </c>
      <c r="G93" s="34">
        <f>TRUNC(TRUNC(E93,8)*F93,2)</f>
        <v>134.43</v>
      </c>
    </row>
    <row r="94" spans="1:7" ht="18" customHeight="1" x14ac:dyDescent="0.25">
      <c r="A94" s="8"/>
      <c r="B94" s="8"/>
      <c r="C94" s="8"/>
      <c r="D94" s="8"/>
      <c r="E94" s="101" t="s">
        <v>621</v>
      </c>
      <c r="F94" s="101"/>
      <c r="G94" s="43">
        <f>SUM(G92:G93)</f>
        <v>279.52999999999997</v>
      </c>
    </row>
    <row r="95" spans="1:7" ht="15" customHeight="1" x14ac:dyDescent="0.25">
      <c r="A95" s="8"/>
      <c r="B95" s="8"/>
      <c r="C95" s="8"/>
      <c r="D95" s="8"/>
      <c r="E95" s="97" t="s">
        <v>609</v>
      </c>
      <c r="F95" s="97"/>
      <c r="G95" s="44">
        <f>ROUND(SUM(G90,G94),2)</f>
        <v>401.74</v>
      </c>
    </row>
    <row r="96" spans="1:7" ht="15" customHeight="1" x14ac:dyDescent="0.25">
      <c r="A96" s="8"/>
      <c r="B96" s="8"/>
      <c r="C96" s="8"/>
      <c r="D96" s="8"/>
      <c r="E96" s="97" t="s">
        <v>610</v>
      </c>
      <c r="F96" s="97"/>
      <c r="G96" s="44">
        <f>ROUND(G95*(29.84/100),2)</f>
        <v>119.88</v>
      </c>
    </row>
    <row r="97" spans="1:7" ht="15" customHeight="1" x14ac:dyDescent="0.25">
      <c r="A97" s="8"/>
      <c r="B97" s="8"/>
      <c r="C97" s="8"/>
      <c r="D97" s="8"/>
      <c r="E97" s="97" t="s">
        <v>611</v>
      </c>
      <c r="F97" s="97"/>
      <c r="G97" s="44">
        <f>G96+G95</f>
        <v>521.62</v>
      </c>
    </row>
    <row r="98" spans="1:7" ht="15" customHeight="1" x14ac:dyDescent="0.25">
      <c r="A98" s="8"/>
      <c r="B98" s="8"/>
      <c r="C98" s="8"/>
      <c r="D98" s="8"/>
      <c r="E98" s="97" t="s">
        <v>636</v>
      </c>
      <c r="F98" s="97"/>
      <c r="G98" s="45">
        <v>20</v>
      </c>
    </row>
    <row r="99" spans="1:7" ht="9.9499999999999993" customHeight="1" x14ac:dyDescent="0.25">
      <c r="A99" s="8"/>
      <c r="B99" s="8"/>
      <c r="C99" s="8"/>
      <c r="D99" s="8"/>
      <c r="E99" s="98"/>
      <c r="F99" s="98"/>
      <c r="G99" s="98"/>
    </row>
    <row r="100" spans="1:7" ht="20.100000000000001" customHeight="1" x14ac:dyDescent="0.25">
      <c r="A100" s="99" t="s">
        <v>669</v>
      </c>
      <c r="B100" s="99"/>
      <c r="C100" s="99"/>
      <c r="D100" s="99"/>
      <c r="E100" s="99"/>
      <c r="F100" s="99"/>
      <c r="G100" s="99"/>
    </row>
    <row r="101" spans="1:7" ht="15" customHeight="1" x14ac:dyDescent="0.25">
      <c r="A101" s="100" t="s">
        <v>670</v>
      </c>
      <c r="B101" s="100"/>
      <c r="C101" s="41" t="s">
        <v>3</v>
      </c>
      <c r="D101" s="41" t="s">
        <v>4</v>
      </c>
      <c r="E101" s="41" t="s">
        <v>594</v>
      </c>
      <c r="F101" s="41" t="s">
        <v>595</v>
      </c>
      <c r="G101" s="42" t="s">
        <v>596</v>
      </c>
    </row>
    <row r="102" spans="1:7" ht="29.1" customHeight="1" x14ac:dyDescent="0.25">
      <c r="A102" s="28" t="s">
        <v>671</v>
      </c>
      <c r="B102" s="29" t="s">
        <v>672</v>
      </c>
      <c r="C102" s="28" t="s">
        <v>39</v>
      </c>
      <c r="D102" s="28" t="s">
        <v>673</v>
      </c>
      <c r="E102" s="30">
        <v>2.1079669999999998E-2</v>
      </c>
      <c r="F102" s="31">
        <v>27.04</v>
      </c>
      <c r="G102" s="34">
        <f>TRUNC(TRUNC(E102,8)*F102,2)</f>
        <v>0.56000000000000005</v>
      </c>
    </row>
    <row r="103" spans="1:7" ht="29.1" customHeight="1" x14ac:dyDescent="0.25">
      <c r="A103" s="28" t="s">
        <v>674</v>
      </c>
      <c r="B103" s="29" t="s">
        <v>675</v>
      </c>
      <c r="C103" s="28" t="s">
        <v>39</v>
      </c>
      <c r="D103" s="28" t="s">
        <v>676</v>
      </c>
      <c r="E103" s="30">
        <v>5.26991E-3</v>
      </c>
      <c r="F103" s="31">
        <v>28.31</v>
      </c>
      <c r="G103" s="34">
        <f>TRUNC(TRUNC(E103,8)*F103,2)</f>
        <v>0.14000000000000001</v>
      </c>
    </row>
    <row r="104" spans="1:7" ht="18" customHeight="1" x14ac:dyDescent="0.25">
      <c r="A104" s="8"/>
      <c r="B104" s="8"/>
      <c r="C104" s="8"/>
      <c r="D104" s="8"/>
      <c r="E104" s="101" t="s">
        <v>677</v>
      </c>
      <c r="F104" s="101"/>
      <c r="G104" s="43">
        <f>SUM(G102:G103)</f>
        <v>0.70000000000000007</v>
      </c>
    </row>
    <row r="105" spans="1:7" ht="15" customHeight="1" x14ac:dyDescent="0.25">
      <c r="A105" s="100" t="s">
        <v>593</v>
      </c>
      <c r="B105" s="100"/>
      <c r="C105" s="41" t="s">
        <v>3</v>
      </c>
      <c r="D105" s="41" t="s">
        <v>4</v>
      </c>
      <c r="E105" s="41" t="s">
        <v>594</v>
      </c>
      <c r="F105" s="41" t="s">
        <v>595</v>
      </c>
      <c r="G105" s="42" t="s">
        <v>596</v>
      </c>
    </row>
    <row r="106" spans="1:7" ht="21" customHeight="1" x14ac:dyDescent="0.25">
      <c r="A106" s="28" t="s">
        <v>678</v>
      </c>
      <c r="B106" s="29" t="s">
        <v>679</v>
      </c>
      <c r="C106" s="28" t="s">
        <v>39</v>
      </c>
      <c r="D106" s="28" t="s">
        <v>89</v>
      </c>
      <c r="E106" s="30">
        <v>1.2273000000000001</v>
      </c>
      <c r="F106" s="31">
        <v>7.44</v>
      </c>
      <c r="G106" s="34">
        <f>TRUNC(TRUNC(E106,8)*F106,2)</f>
        <v>9.1300000000000008</v>
      </c>
    </row>
    <row r="107" spans="1:7" ht="15" customHeight="1" x14ac:dyDescent="0.25">
      <c r="A107" s="28" t="s">
        <v>680</v>
      </c>
      <c r="B107" s="29" t="s">
        <v>681</v>
      </c>
      <c r="C107" s="28" t="s">
        <v>39</v>
      </c>
      <c r="D107" s="28" t="s">
        <v>682</v>
      </c>
      <c r="E107" s="30">
        <v>6.8000000000000005E-2</v>
      </c>
      <c r="F107" s="31">
        <v>13.72</v>
      </c>
      <c r="G107" s="34">
        <f>TRUNC(TRUNC(E107,8)*F107,2)</f>
        <v>0.93</v>
      </c>
    </row>
    <row r="108" spans="1:7" ht="21" customHeight="1" x14ac:dyDescent="0.25">
      <c r="A108" s="28" t="s">
        <v>683</v>
      </c>
      <c r="B108" s="29" t="s">
        <v>684</v>
      </c>
      <c r="C108" s="28" t="s">
        <v>39</v>
      </c>
      <c r="D108" s="28" t="s">
        <v>89</v>
      </c>
      <c r="E108" s="30">
        <v>2</v>
      </c>
      <c r="F108" s="31">
        <v>5.31</v>
      </c>
      <c r="G108" s="34">
        <f>TRUNC(TRUNC(E108,8)*F108,2)</f>
        <v>10.62</v>
      </c>
    </row>
    <row r="109" spans="1:7" ht="29.1" customHeight="1" x14ac:dyDescent="0.25">
      <c r="A109" s="28" t="s">
        <v>685</v>
      </c>
      <c r="B109" s="29" t="s">
        <v>686</v>
      </c>
      <c r="C109" s="28" t="s">
        <v>39</v>
      </c>
      <c r="D109" s="28" t="s">
        <v>40</v>
      </c>
      <c r="E109" s="30">
        <v>0.58530000000000004</v>
      </c>
      <c r="F109" s="31">
        <v>37.69</v>
      </c>
      <c r="G109" s="34">
        <f>TRUNC(TRUNC(E109,8)*F109,2)</f>
        <v>22.05</v>
      </c>
    </row>
    <row r="110" spans="1:7" ht="15" customHeight="1" x14ac:dyDescent="0.25">
      <c r="A110" s="8"/>
      <c r="B110" s="8"/>
      <c r="C110" s="8"/>
      <c r="D110" s="8"/>
      <c r="E110" s="101" t="s">
        <v>608</v>
      </c>
      <c r="F110" s="101"/>
      <c r="G110" s="43">
        <f>SUM(G106:G109)</f>
        <v>42.730000000000004</v>
      </c>
    </row>
    <row r="111" spans="1:7" ht="15" customHeight="1" x14ac:dyDescent="0.25">
      <c r="A111" s="100" t="s">
        <v>614</v>
      </c>
      <c r="B111" s="100"/>
      <c r="C111" s="41" t="s">
        <v>3</v>
      </c>
      <c r="D111" s="41" t="s">
        <v>4</v>
      </c>
      <c r="E111" s="41" t="s">
        <v>594</v>
      </c>
      <c r="F111" s="41" t="s">
        <v>595</v>
      </c>
      <c r="G111" s="42" t="s">
        <v>596</v>
      </c>
    </row>
    <row r="112" spans="1:7" ht="21" customHeight="1" x14ac:dyDescent="0.25">
      <c r="A112" s="28" t="s">
        <v>687</v>
      </c>
      <c r="B112" s="29" t="s">
        <v>688</v>
      </c>
      <c r="C112" s="28" t="s">
        <v>39</v>
      </c>
      <c r="D112" s="28" t="s">
        <v>617</v>
      </c>
      <c r="E112" s="30">
        <v>0.39284838999999999</v>
      </c>
      <c r="F112" s="31">
        <v>23.33</v>
      </c>
      <c r="G112" s="34">
        <f>TRUNC(TRUNC(E112,8)*F112,2)</f>
        <v>9.16</v>
      </c>
    </row>
    <row r="113" spans="1:7" ht="21" customHeight="1" x14ac:dyDescent="0.25">
      <c r="A113" s="28" t="s">
        <v>689</v>
      </c>
      <c r="B113" s="29" t="s">
        <v>690</v>
      </c>
      <c r="C113" s="28" t="s">
        <v>39</v>
      </c>
      <c r="D113" s="28" t="s">
        <v>617</v>
      </c>
      <c r="E113" s="30">
        <v>0.58651432999999997</v>
      </c>
      <c r="F113" s="31">
        <v>27.56</v>
      </c>
      <c r="G113" s="34">
        <f>TRUNC(TRUNC(E113,8)*F113,2)</f>
        <v>16.16</v>
      </c>
    </row>
    <row r="114" spans="1:7" ht="18" customHeight="1" x14ac:dyDescent="0.25">
      <c r="A114" s="8"/>
      <c r="B114" s="8"/>
      <c r="C114" s="8"/>
      <c r="D114" s="8"/>
      <c r="E114" s="101" t="s">
        <v>621</v>
      </c>
      <c r="F114" s="101"/>
      <c r="G114" s="43">
        <f>SUM(G112:G113)</f>
        <v>25.32</v>
      </c>
    </row>
    <row r="115" spans="1:7" ht="15" customHeight="1" x14ac:dyDescent="0.25">
      <c r="A115" s="100" t="s">
        <v>691</v>
      </c>
      <c r="B115" s="100"/>
      <c r="C115" s="41" t="s">
        <v>3</v>
      </c>
      <c r="D115" s="41" t="s">
        <v>4</v>
      </c>
      <c r="E115" s="41" t="s">
        <v>594</v>
      </c>
      <c r="F115" s="41" t="s">
        <v>595</v>
      </c>
      <c r="G115" s="42" t="s">
        <v>596</v>
      </c>
    </row>
    <row r="116" spans="1:7" ht="29.1" customHeight="1" x14ac:dyDescent="0.25">
      <c r="A116" s="28" t="s">
        <v>692</v>
      </c>
      <c r="B116" s="29" t="s">
        <v>693</v>
      </c>
      <c r="C116" s="28" t="s">
        <v>39</v>
      </c>
      <c r="D116" s="28" t="s">
        <v>499</v>
      </c>
      <c r="E116" s="30">
        <v>4.8706799999999996E-3</v>
      </c>
      <c r="F116" s="31">
        <v>527.1</v>
      </c>
      <c r="G116" s="34">
        <f>TRUNC(TRUNC(E116,8)*F116,2)</f>
        <v>2.56</v>
      </c>
    </row>
    <row r="117" spans="1:7" ht="15" customHeight="1" x14ac:dyDescent="0.25">
      <c r="A117" s="8"/>
      <c r="B117" s="8"/>
      <c r="C117" s="8"/>
      <c r="D117" s="8"/>
      <c r="E117" s="101" t="s">
        <v>694</v>
      </c>
      <c r="F117" s="101"/>
      <c r="G117" s="43">
        <f>SUM(G116:G116)</f>
        <v>2.56</v>
      </c>
    </row>
    <row r="118" spans="1:7" ht="15" customHeight="1" x14ac:dyDescent="0.25">
      <c r="A118" s="8"/>
      <c r="B118" s="8"/>
      <c r="C118" s="8"/>
      <c r="D118" s="8"/>
      <c r="E118" s="97" t="s">
        <v>609</v>
      </c>
      <c r="F118" s="97"/>
      <c r="G118" s="44">
        <f>ROUND(SUM(G104,G110,G114,G117),2)</f>
        <v>71.31</v>
      </c>
    </row>
    <row r="119" spans="1:7" ht="15" customHeight="1" x14ac:dyDescent="0.25">
      <c r="A119" s="8"/>
      <c r="B119" s="8"/>
      <c r="C119" s="8"/>
      <c r="D119" s="8"/>
      <c r="E119" s="97" t="s">
        <v>610</v>
      </c>
      <c r="F119" s="97"/>
      <c r="G119" s="44">
        <f>ROUND(G118*(29.84/100),2)</f>
        <v>21.28</v>
      </c>
    </row>
    <row r="120" spans="1:7" ht="15" customHeight="1" x14ac:dyDescent="0.25">
      <c r="A120" s="8"/>
      <c r="B120" s="8"/>
      <c r="C120" s="8"/>
      <c r="D120" s="8"/>
      <c r="E120" s="97" t="s">
        <v>611</v>
      </c>
      <c r="F120" s="97"/>
      <c r="G120" s="44">
        <f>G119+G118</f>
        <v>92.59</v>
      </c>
    </row>
    <row r="121" spans="1:7" ht="15" customHeight="1" x14ac:dyDescent="0.25">
      <c r="A121" s="8"/>
      <c r="B121" s="8"/>
      <c r="C121" s="8"/>
      <c r="D121" s="8"/>
      <c r="E121" s="97" t="s">
        <v>695</v>
      </c>
      <c r="F121" s="97"/>
      <c r="G121" s="45">
        <v>215.12</v>
      </c>
    </row>
    <row r="122" spans="1:7" ht="9.9499999999999993" customHeight="1" x14ac:dyDescent="0.25">
      <c r="A122" s="8"/>
      <c r="B122" s="8"/>
      <c r="C122" s="8"/>
      <c r="D122" s="8"/>
      <c r="E122" s="98"/>
      <c r="F122" s="98"/>
      <c r="G122" s="98"/>
    </row>
    <row r="123" spans="1:7" ht="20.100000000000001" customHeight="1" x14ac:dyDescent="0.25">
      <c r="A123" s="99" t="s">
        <v>696</v>
      </c>
      <c r="B123" s="99"/>
      <c r="C123" s="99"/>
      <c r="D123" s="99"/>
      <c r="E123" s="99"/>
      <c r="F123" s="99"/>
      <c r="G123" s="99"/>
    </row>
    <row r="124" spans="1:7" ht="15" customHeight="1" x14ac:dyDescent="0.25">
      <c r="A124" s="100" t="s">
        <v>614</v>
      </c>
      <c r="B124" s="100"/>
      <c r="C124" s="41" t="s">
        <v>3</v>
      </c>
      <c r="D124" s="41" t="s">
        <v>4</v>
      </c>
      <c r="E124" s="41" t="s">
        <v>594</v>
      </c>
      <c r="F124" s="41" t="s">
        <v>595</v>
      </c>
      <c r="G124" s="42" t="s">
        <v>596</v>
      </c>
    </row>
    <row r="125" spans="1:7" ht="15" customHeight="1" x14ac:dyDescent="0.25">
      <c r="A125" s="28" t="s">
        <v>634</v>
      </c>
      <c r="B125" s="29" t="s">
        <v>635</v>
      </c>
      <c r="C125" s="28" t="s">
        <v>16</v>
      </c>
      <c r="D125" s="28" t="s">
        <v>633</v>
      </c>
      <c r="E125" s="30">
        <v>3.1364829300000001</v>
      </c>
      <c r="F125" s="31">
        <v>22.86</v>
      </c>
      <c r="G125" s="34">
        <f>TRUNC(TRUNC(E125,8)*F125,2)</f>
        <v>71.69</v>
      </c>
    </row>
    <row r="126" spans="1:7" ht="18" customHeight="1" x14ac:dyDescent="0.25">
      <c r="A126" s="8"/>
      <c r="B126" s="8"/>
      <c r="C126" s="8"/>
      <c r="D126" s="8"/>
      <c r="E126" s="101" t="s">
        <v>621</v>
      </c>
      <c r="F126" s="101"/>
      <c r="G126" s="43">
        <f>SUM(G125:G125)</f>
        <v>71.69</v>
      </c>
    </row>
    <row r="127" spans="1:7" ht="15" customHeight="1" x14ac:dyDescent="0.25">
      <c r="A127" s="8"/>
      <c r="B127" s="8"/>
      <c r="C127" s="8"/>
      <c r="D127" s="8"/>
      <c r="E127" s="97" t="s">
        <v>609</v>
      </c>
      <c r="F127" s="97"/>
      <c r="G127" s="44">
        <f>ROUND(SUM(G126),2)</f>
        <v>71.69</v>
      </c>
    </row>
    <row r="128" spans="1:7" ht="15" customHeight="1" x14ac:dyDescent="0.25">
      <c r="A128" s="8"/>
      <c r="B128" s="8"/>
      <c r="C128" s="8"/>
      <c r="D128" s="8"/>
      <c r="E128" s="97" t="s">
        <v>610</v>
      </c>
      <c r="F128" s="97"/>
      <c r="G128" s="44">
        <f>ROUND(G127*(29.84/100),2)</f>
        <v>21.39</v>
      </c>
    </row>
    <row r="129" spans="1:7" ht="15" customHeight="1" x14ac:dyDescent="0.25">
      <c r="A129" s="8"/>
      <c r="B129" s="8"/>
      <c r="C129" s="8"/>
      <c r="D129" s="8"/>
      <c r="E129" s="97" t="s">
        <v>611</v>
      </c>
      <c r="F129" s="97"/>
      <c r="G129" s="44">
        <f>G128+G127</f>
        <v>93.08</v>
      </c>
    </row>
    <row r="130" spans="1:7" ht="15" customHeight="1" x14ac:dyDescent="0.25">
      <c r="A130" s="8"/>
      <c r="B130" s="8"/>
      <c r="C130" s="8"/>
      <c r="D130" s="8"/>
      <c r="E130" s="97" t="s">
        <v>697</v>
      </c>
      <c r="F130" s="97"/>
      <c r="G130" s="45">
        <v>58.92</v>
      </c>
    </row>
    <row r="131" spans="1:7" ht="9.9499999999999993" customHeight="1" x14ac:dyDescent="0.25">
      <c r="A131" s="8"/>
      <c r="B131" s="8"/>
      <c r="C131" s="8"/>
      <c r="D131" s="8"/>
      <c r="E131" s="98"/>
      <c r="F131" s="98"/>
      <c r="G131" s="98"/>
    </row>
    <row r="132" spans="1:7" ht="20.100000000000001" customHeight="1" x14ac:dyDescent="0.25">
      <c r="A132" s="99" t="s">
        <v>698</v>
      </c>
      <c r="B132" s="99"/>
      <c r="C132" s="99"/>
      <c r="D132" s="99"/>
      <c r="E132" s="99"/>
      <c r="F132" s="99"/>
      <c r="G132" s="99"/>
    </row>
    <row r="133" spans="1:7" ht="15" customHeight="1" x14ac:dyDescent="0.25">
      <c r="A133" s="100" t="s">
        <v>699</v>
      </c>
      <c r="B133" s="100"/>
      <c r="C133" s="41" t="s">
        <v>3</v>
      </c>
      <c r="D133" s="41" t="s">
        <v>4</v>
      </c>
      <c r="E133" s="41" t="s">
        <v>594</v>
      </c>
      <c r="F133" s="41" t="s">
        <v>595</v>
      </c>
      <c r="G133" s="42" t="s">
        <v>596</v>
      </c>
    </row>
    <row r="134" spans="1:7" ht="15" customHeight="1" x14ac:dyDescent="0.25">
      <c r="A134" s="28" t="s">
        <v>700</v>
      </c>
      <c r="B134" s="29" t="s">
        <v>701</v>
      </c>
      <c r="C134" s="28" t="s">
        <v>16</v>
      </c>
      <c r="D134" s="28" t="s">
        <v>633</v>
      </c>
      <c r="E134" s="30">
        <v>0.3</v>
      </c>
      <c r="F134" s="31">
        <v>4.2699999999999996</v>
      </c>
      <c r="G134" s="34">
        <f>TRUNC(TRUNC(E134,8)*F134,2)</f>
        <v>1.28</v>
      </c>
    </row>
    <row r="135" spans="1:7" ht="15" customHeight="1" x14ac:dyDescent="0.25">
      <c r="A135" s="8"/>
      <c r="B135" s="8"/>
      <c r="C135" s="8"/>
      <c r="D135" s="8"/>
      <c r="E135" s="101" t="s">
        <v>702</v>
      </c>
      <c r="F135" s="101"/>
      <c r="G135" s="43">
        <f>SUM(G134:G134)</f>
        <v>1.28</v>
      </c>
    </row>
    <row r="136" spans="1:7" ht="15" customHeight="1" x14ac:dyDescent="0.25">
      <c r="A136" s="100" t="s">
        <v>614</v>
      </c>
      <c r="B136" s="100"/>
      <c r="C136" s="41" t="s">
        <v>3</v>
      </c>
      <c r="D136" s="41" t="s">
        <v>4</v>
      </c>
      <c r="E136" s="41" t="s">
        <v>594</v>
      </c>
      <c r="F136" s="41" t="s">
        <v>595</v>
      </c>
      <c r="G136" s="42" t="s">
        <v>596</v>
      </c>
    </row>
    <row r="137" spans="1:7" ht="15" customHeight="1" x14ac:dyDescent="0.25">
      <c r="A137" s="28" t="s">
        <v>634</v>
      </c>
      <c r="B137" s="29" t="s">
        <v>635</v>
      </c>
      <c r="C137" s="28" t="s">
        <v>16</v>
      </c>
      <c r="D137" s="28" t="s">
        <v>633</v>
      </c>
      <c r="E137" s="30">
        <v>0.58835504999999999</v>
      </c>
      <c r="F137" s="31">
        <v>22.86</v>
      </c>
      <c r="G137" s="34">
        <f>TRUNC(TRUNC(E137,8)*F137,2)</f>
        <v>13.44</v>
      </c>
    </row>
    <row r="138" spans="1:7" ht="18" customHeight="1" x14ac:dyDescent="0.25">
      <c r="A138" s="8"/>
      <c r="B138" s="8"/>
      <c r="C138" s="8"/>
      <c r="D138" s="8"/>
      <c r="E138" s="101" t="s">
        <v>621</v>
      </c>
      <c r="F138" s="101"/>
      <c r="G138" s="43">
        <f>SUM(G137:G137)</f>
        <v>13.44</v>
      </c>
    </row>
    <row r="139" spans="1:7" ht="15" customHeight="1" x14ac:dyDescent="0.25">
      <c r="A139" s="8"/>
      <c r="B139" s="8"/>
      <c r="C139" s="8"/>
      <c r="D139" s="8"/>
      <c r="E139" s="97" t="s">
        <v>609</v>
      </c>
      <c r="F139" s="97"/>
      <c r="G139" s="44">
        <f>ROUND(SUM(G135,G138),2)</f>
        <v>14.72</v>
      </c>
    </row>
    <row r="140" spans="1:7" ht="15" customHeight="1" x14ac:dyDescent="0.25">
      <c r="A140" s="8"/>
      <c r="B140" s="8"/>
      <c r="C140" s="8"/>
      <c r="D140" s="8"/>
      <c r="E140" s="97" t="s">
        <v>610</v>
      </c>
      <c r="F140" s="97"/>
      <c r="G140" s="44">
        <f>ROUND(G139*(29.84/100),2)</f>
        <v>4.3899999999999997</v>
      </c>
    </row>
    <row r="141" spans="1:7" ht="15" customHeight="1" x14ac:dyDescent="0.25">
      <c r="A141" s="8"/>
      <c r="B141" s="8"/>
      <c r="C141" s="8"/>
      <c r="D141" s="8"/>
      <c r="E141" s="97" t="s">
        <v>611</v>
      </c>
      <c r="F141" s="97"/>
      <c r="G141" s="44">
        <f>G140+G139</f>
        <v>19.11</v>
      </c>
    </row>
    <row r="142" spans="1:7" ht="15" customHeight="1" x14ac:dyDescent="0.25">
      <c r="A142" s="8"/>
      <c r="B142" s="8"/>
      <c r="C142" s="8"/>
      <c r="D142" s="8"/>
      <c r="E142" s="97" t="s">
        <v>697</v>
      </c>
      <c r="F142" s="97"/>
      <c r="G142" s="45">
        <v>41.24</v>
      </c>
    </row>
    <row r="143" spans="1:7" ht="9.9499999999999993" customHeight="1" x14ac:dyDescent="0.25">
      <c r="A143" s="8"/>
      <c r="B143" s="8"/>
      <c r="C143" s="8"/>
      <c r="D143" s="8"/>
      <c r="E143" s="98"/>
      <c r="F143" s="98"/>
      <c r="G143" s="98"/>
    </row>
    <row r="144" spans="1:7" ht="20.100000000000001" customHeight="1" x14ac:dyDescent="0.25">
      <c r="A144" s="99" t="s">
        <v>703</v>
      </c>
      <c r="B144" s="99"/>
      <c r="C144" s="99"/>
      <c r="D144" s="99"/>
      <c r="E144" s="99"/>
      <c r="F144" s="99"/>
      <c r="G144" s="99"/>
    </row>
    <row r="145" spans="1:7" ht="15" customHeight="1" x14ac:dyDescent="0.25">
      <c r="A145" s="100" t="s">
        <v>699</v>
      </c>
      <c r="B145" s="100"/>
      <c r="C145" s="41" t="s">
        <v>3</v>
      </c>
      <c r="D145" s="41" t="s">
        <v>4</v>
      </c>
      <c r="E145" s="41" t="s">
        <v>594</v>
      </c>
      <c r="F145" s="41" t="s">
        <v>595</v>
      </c>
      <c r="G145" s="42" t="s">
        <v>596</v>
      </c>
    </row>
    <row r="146" spans="1:7" ht="15" customHeight="1" x14ac:dyDescent="0.25">
      <c r="A146" s="28" t="s">
        <v>700</v>
      </c>
      <c r="B146" s="29" t="s">
        <v>701</v>
      </c>
      <c r="C146" s="28" t="s">
        <v>16</v>
      </c>
      <c r="D146" s="28" t="s">
        <v>633</v>
      </c>
      <c r="E146" s="30">
        <v>0.3</v>
      </c>
      <c r="F146" s="31">
        <v>4.2699999999999996</v>
      </c>
      <c r="G146" s="34">
        <f>TRUNC(TRUNC(E146,8)*F146,2)</f>
        <v>1.28</v>
      </c>
    </row>
    <row r="147" spans="1:7" ht="15" customHeight="1" x14ac:dyDescent="0.25">
      <c r="A147" s="8"/>
      <c r="B147" s="8"/>
      <c r="C147" s="8"/>
      <c r="D147" s="8"/>
      <c r="E147" s="101" t="s">
        <v>702</v>
      </c>
      <c r="F147" s="101"/>
      <c r="G147" s="43">
        <f>SUM(G146:G146)</f>
        <v>1.28</v>
      </c>
    </row>
    <row r="148" spans="1:7" ht="15" customHeight="1" x14ac:dyDescent="0.25">
      <c r="A148" s="100" t="s">
        <v>593</v>
      </c>
      <c r="B148" s="100"/>
      <c r="C148" s="41" t="s">
        <v>3</v>
      </c>
      <c r="D148" s="41" t="s">
        <v>4</v>
      </c>
      <c r="E148" s="41" t="s">
        <v>594</v>
      </c>
      <c r="F148" s="41" t="s">
        <v>595</v>
      </c>
      <c r="G148" s="42" t="s">
        <v>596</v>
      </c>
    </row>
    <row r="149" spans="1:7" ht="15" customHeight="1" x14ac:dyDescent="0.25">
      <c r="A149" s="28" t="s">
        <v>704</v>
      </c>
      <c r="B149" s="29" t="s">
        <v>705</v>
      </c>
      <c r="C149" s="28" t="s">
        <v>16</v>
      </c>
      <c r="D149" s="28" t="s">
        <v>46</v>
      </c>
      <c r="E149" s="30">
        <v>1.25</v>
      </c>
      <c r="F149" s="31">
        <v>78.400000000000006</v>
      </c>
      <c r="G149" s="34">
        <f>TRUNC(TRUNC(E149,8)*F149,2)</f>
        <v>98</v>
      </c>
    </row>
    <row r="150" spans="1:7" ht="15" customHeight="1" x14ac:dyDescent="0.25">
      <c r="A150" s="8"/>
      <c r="B150" s="8"/>
      <c r="C150" s="8"/>
      <c r="D150" s="8"/>
      <c r="E150" s="101" t="s">
        <v>608</v>
      </c>
      <c r="F150" s="101"/>
      <c r="G150" s="43">
        <f>SUM(G149:G149)</f>
        <v>98</v>
      </c>
    </row>
    <row r="151" spans="1:7" ht="15" customHeight="1" x14ac:dyDescent="0.25">
      <c r="A151" s="100" t="s">
        <v>614</v>
      </c>
      <c r="B151" s="100"/>
      <c r="C151" s="41" t="s">
        <v>3</v>
      </c>
      <c r="D151" s="41" t="s">
        <v>4</v>
      </c>
      <c r="E151" s="41" t="s">
        <v>594</v>
      </c>
      <c r="F151" s="41" t="s">
        <v>595</v>
      </c>
      <c r="G151" s="42" t="s">
        <v>596</v>
      </c>
    </row>
    <row r="152" spans="1:7" ht="15" customHeight="1" x14ac:dyDescent="0.25">
      <c r="A152" s="28" t="s">
        <v>634</v>
      </c>
      <c r="B152" s="29" t="s">
        <v>635</v>
      </c>
      <c r="C152" s="28" t="s">
        <v>16</v>
      </c>
      <c r="D152" s="28" t="s">
        <v>633</v>
      </c>
      <c r="E152" s="30">
        <v>2.35205888</v>
      </c>
      <c r="F152" s="31">
        <v>22.86</v>
      </c>
      <c r="G152" s="34">
        <f>TRUNC(TRUNC(E152,8)*F152,2)</f>
        <v>53.76</v>
      </c>
    </row>
    <row r="153" spans="1:7" ht="18" customHeight="1" x14ac:dyDescent="0.25">
      <c r="A153" s="8"/>
      <c r="B153" s="8"/>
      <c r="C153" s="8"/>
      <c r="D153" s="8"/>
      <c r="E153" s="101" t="s">
        <v>621</v>
      </c>
      <c r="F153" s="101"/>
      <c r="G153" s="43">
        <f>SUM(G152:G152)</f>
        <v>53.76</v>
      </c>
    </row>
    <row r="154" spans="1:7" ht="15" customHeight="1" x14ac:dyDescent="0.25">
      <c r="A154" s="8"/>
      <c r="B154" s="8"/>
      <c r="C154" s="8"/>
      <c r="D154" s="8"/>
      <c r="E154" s="97" t="s">
        <v>609</v>
      </c>
      <c r="F154" s="97"/>
      <c r="G154" s="44">
        <f>ROUND(SUM(G147,G150,G153),2)</f>
        <v>153.04</v>
      </c>
    </row>
    <row r="155" spans="1:7" ht="15" customHeight="1" x14ac:dyDescent="0.25">
      <c r="A155" s="8"/>
      <c r="B155" s="8"/>
      <c r="C155" s="8"/>
      <c r="D155" s="8"/>
      <c r="E155" s="97" t="s">
        <v>610</v>
      </c>
      <c r="F155" s="97"/>
      <c r="G155" s="44">
        <f>ROUND(G154*(29.84/100),2)</f>
        <v>45.67</v>
      </c>
    </row>
    <row r="156" spans="1:7" ht="15" customHeight="1" x14ac:dyDescent="0.25">
      <c r="A156" s="8"/>
      <c r="B156" s="8"/>
      <c r="C156" s="8"/>
      <c r="D156" s="8"/>
      <c r="E156" s="97" t="s">
        <v>611</v>
      </c>
      <c r="F156" s="97"/>
      <c r="G156" s="44">
        <f>G155+G154</f>
        <v>198.70999999999998</v>
      </c>
    </row>
    <row r="157" spans="1:7" ht="15" customHeight="1" x14ac:dyDescent="0.25">
      <c r="A157" s="8"/>
      <c r="B157" s="8"/>
      <c r="C157" s="8"/>
      <c r="D157" s="8"/>
      <c r="E157" s="97" t="s">
        <v>697</v>
      </c>
      <c r="F157" s="97"/>
      <c r="G157" s="45">
        <v>156.58000000000001</v>
      </c>
    </row>
    <row r="158" spans="1:7" ht="9.9499999999999993" customHeight="1" x14ac:dyDescent="0.25">
      <c r="A158" s="8"/>
      <c r="B158" s="8"/>
      <c r="C158" s="8"/>
      <c r="D158" s="8"/>
      <c r="E158" s="98"/>
      <c r="F158" s="98"/>
      <c r="G158" s="98"/>
    </row>
    <row r="159" spans="1:7" ht="20.100000000000001" customHeight="1" x14ac:dyDescent="0.25">
      <c r="A159" s="99" t="s">
        <v>706</v>
      </c>
      <c r="B159" s="99"/>
      <c r="C159" s="99"/>
      <c r="D159" s="99"/>
      <c r="E159" s="99"/>
      <c r="F159" s="99"/>
      <c r="G159" s="99"/>
    </row>
    <row r="160" spans="1:7" ht="15" customHeight="1" x14ac:dyDescent="0.25">
      <c r="A160" s="100" t="s">
        <v>593</v>
      </c>
      <c r="B160" s="100"/>
      <c r="C160" s="41" t="s">
        <v>3</v>
      </c>
      <c r="D160" s="41" t="s">
        <v>4</v>
      </c>
      <c r="E160" s="41" t="s">
        <v>594</v>
      </c>
      <c r="F160" s="41" t="s">
        <v>595</v>
      </c>
      <c r="G160" s="42" t="s">
        <v>596</v>
      </c>
    </row>
    <row r="161" spans="1:7" ht="15" customHeight="1" x14ac:dyDescent="0.25">
      <c r="A161" s="28" t="s">
        <v>707</v>
      </c>
      <c r="B161" s="29" t="s">
        <v>708</v>
      </c>
      <c r="C161" s="28" t="s">
        <v>16</v>
      </c>
      <c r="D161" s="28" t="s">
        <v>46</v>
      </c>
      <c r="E161" s="30">
        <v>0.68</v>
      </c>
      <c r="F161" s="31">
        <v>94.08</v>
      </c>
      <c r="G161" s="34">
        <f>TRUNC(TRUNC(E161,8)*F161,2)</f>
        <v>63.97</v>
      </c>
    </row>
    <row r="162" spans="1:7" ht="15" customHeight="1" x14ac:dyDescent="0.25">
      <c r="A162" s="28" t="s">
        <v>709</v>
      </c>
      <c r="B162" s="29" t="s">
        <v>710</v>
      </c>
      <c r="C162" s="28" t="s">
        <v>16</v>
      </c>
      <c r="D162" s="28" t="s">
        <v>711</v>
      </c>
      <c r="E162" s="30">
        <v>4.4000000000000004</v>
      </c>
      <c r="F162" s="31">
        <v>43.12</v>
      </c>
      <c r="G162" s="34">
        <f>TRUNC(TRUNC(E162,8)*F162,2)</f>
        <v>189.72</v>
      </c>
    </row>
    <row r="163" spans="1:7" ht="15" customHeight="1" x14ac:dyDescent="0.25">
      <c r="A163" s="28" t="s">
        <v>712</v>
      </c>
      <c r="B163" s="29" t="s">
        <v>713</v>
      </c>
      <c r="C163" s="28" t="s">
        <v>16</v>
      </c>
      <c r="D163" s="28" t="s">
        <v>46</v>
      </c>
      <c r="E163" s="30">
        <v>0.88</v>
      </c>
      <c r="F163" s="31">
        <v>180.32</v>
      </c>
      <c r="G163" s="34">
        <f>TRUNC(TRUNC(E163,8)*F163,2)</f>
        <v>158.68</v>
      </c>
    </row>
    <row r="164" spans="1:7" ht="15" customHeight="1" x14ac:dyDescent="0.25">
      <c r="A164" s="8"/>
      <c r="B164" s="8"/>
      <c r="C164" s="8"/>
      <c r="D164" s="8"/>
      <c r="E164" s="101" t="s">
        <v>608</v>
      </c>
      <c r="F164" s="101"/>
      <c r="G164" s="43">
        <f>SUM(G161:G163)</f>
        <v>412.37</v>
      </c>
    </row>
    <row r="165" spans="1:7" ht="15" customHeight="1" x14ac:dyDescent="0.25">
      <c r="A165" s="100" t="s">
        <v>614</v>
      </c>
      <c r="B165" s="100"/>
      <c r="C165" s="41" t="s">
        <v>3</v>
      </c>
      <c r="D165" s="41" t="s">
        <v>4</v>
      </c>
      <c r="E165" s="41" t="s">
        <v>594</v>
      </c>
      <c r="F165" s="41" t="s">
        <v>595</v>
      </c>
      <c r="G165" s="42" t="s">
        <v>596</v>
      </c>
    </row>
    <row r="166" spans="1:7" ht="15" customHeight="1" x14ac:dyDescent="0.25">
      <c r="A166" s="28" t="s">
        <v>714</v>
      </c>
      <c r="B166" s="29" t="s">
        <v>715</v>
      </c>
      <c r="C166" s="28" t="s">
        <v>16</v>
      </c>
      <c r="D166" s="28" t="s">
        <v>633</v>
      </c>
      <c r="E166" s="30">
        <v>1.56813158</v>
      </c>
      <c r="F166" s="31">
        <v>27.96</v>
      </c>
      <c r="G166" s="34">
        <f>TRUNC(TRUNC(E166,8)*F166,2)</f>
        <v>43.84</v>
      </c>
    </row>
    <row r="167" spans="1:7" ht="15" customHeight="1" x14ac:dyDescent="0.25">
      <c r="A167" s="28" t="s">
        <v>634</v>
      </c>
      <c r="B167" s="29" t="s">
        <v>635</v>
      </c>
      <c r="C167" s="28" t="s">
        <v>16</v>
      </c>
      <c r="D167" s="28" t="s">
        <v>633</v>
      </c>
      <c r="E167" s="30">
        <v>12.54505264</v>
      </c>
      <c r="F167" s="31">
        <v>22.86</v>
      </c>
      <c r="G167" s="34">
        <f>TRUNC(TRUNC(E167,8)*F167,2)</f>
        <v>286.77</v>
      </c>
    </row>
    <row r="168" spans="1:7" ht="18" customHeight="1" x14ac:dyDescent="0.25">
      <c r="A168" s="8"/>
      <c r="B168" s="8"/>
      <c r="C168" s="8"/>
      <c r="D168" s="8"/>
      <c r="E168" s="101" t="s">
        <v>621</v>
      </c>
      <c r="F168" s="101"/>
      <c r="G168" s="43">
        <f>SUM(G166:G167)</f>
        <v>330.61</v>
      </c>
    </row>
    <row r="169" spans="1:7" ht="15" customHeight="1" x14ac:dyDescent="0.25">
      <c r="A169" s="8"/>
      <c r="B169" s="8"/>
      <c r="C169" s="8"/>
      <c r="D169" s="8"/>
      <c r="E169" s="97" t="s">
        <v>609</v>
      </c>
      <c r="F169" s="97"/>
      <c r="G169" s="44">
        <f>ROUND(SUM(G164,G168),2)</f>
        <v>742.98</v>
      </c>
    </row>
    <row r="170" spans="1:7" ht="15" customHeight="1" x14ac:dyDescent="0.25">
      <c r="A170" s="8"/>
      <c r="B170" s="8"/>
      <c r="C170" s="8"/>
      <c r="D170" s="8"/>
      <c r="E170" s="97" t="s">
        <v>610</v>
      </c>
      <c r="F170" s="97"/>
      <c r="G170" s="44">
        <f>ROUND(G169*(29.84/100),2)</f>
        <v>221.71</v>
      </c>
    </row>
    <row r="171" spans="1:7" ht="15" customHeight="1" x14ac:dyDescent="0.25">
      <c r="A171" s="8"/>
      <c r="B171" s="8"/>
      <c r="C171" s="8"/>
      <c r="D171" s="8"/>
      <c r="E171" s="97" t="s">
        <v>611</v>
      </c>
      <c r="F171" s="97"/>
      <c r="G171" s="44">
        <f>G170+G169</f>
        <v>964.69</v>
      </c>
    </row>
    <row r="172" spans="1:7" ht="15" customHeight="1" x14ac:dyDescent="0.25">
      <c r="A172" s="8"/>
      <c r="B172" s="8"/>
      <c r="C172" s="8"/>
      <c r="D172" s="8"/>
      <c r="E172" s="97" t="s">
        <v>697</v>
      </c>
      <c r="F172" s="97"/>
      <c r="G172" s="45">
        <v>3.92</v>
      </c>
    </row>
    <row r="173" spans="1:7" ht="9.9499999999999993" customHeight="1" x14ac:dyDescent="0.25">
      <c r="A173" s="8"/>
      <c r="B173" s="8"/>
      <c r="C173" s="8"/>
      <c r="D173" s="8"/>
      <c r="E173" s="98"/>
      <c r="F173" s="98"/>
      <c r="G173" s="98"/>
    </row>
    <row r="174" spans="1:7" ht="20.100000000000001" customHeight="1" x14ac:dyDescent="0.25">
      <c r="A174" s="99" t="s">
        <v>716</v>
      </c>
      <c r="B174" s="99"/>
      <c r="C174" s="99"/>
      <c r="D174" s="99"/>
      <c r="E174" s="99"/>
      <c r="F174" s="99"/>
      <c r="G174" s="99"/>
    </row>
    <row r="175" spans="1:7" ht="15" customHeight="1" x14ac:dyDescent="0.25">
      <c r="A175" s="100" t="s">
        <v>691</v>
      </c>
      <c r="B175" s="100"/>
      <c r="C175" s="41" t="s">
        <v>3</v>
      </c>
      <c r="D175" s="41" t="s">
        <v>4</v>
      </c>
      <c r="E175" s="41" t="s">
        <v>594</v>
      </c>
      <c r="F175" s="41" t="s">
        <v>595</v>
      </c>
      <c r="G175" s="42" t="s">
        <v>596</v>
      </c>
    </row>
    <row r="176" spans="1:7" ht="15" customHeight="1" x14ac:dyDescent="0.25">
      <c r="A176" s="28" t="s">
        <v>717</v>
      </c>
      <c r="B176" s="29" t="s">
        <v>718</v>
      </c>
      <c r="C176" s="28" t="s">
        <v>16</v>
      </c>
      <c r="D176" s="28" t="s">
        <v>252</v>
      </c>
      <c r="E176" s="30">
        <v>73.064027199999998</v>
      </c>
      <c r="F176" s="31">
        <v>12.87</v>
      </c>
      <c r="G176" s="34">
        <f>TRUNC(TRUNC(E176,8)*F176,2)</f>
        <v>940.33</v>
      </c>
    </row>
    <row r="177" spans="1:7" ht="21" customHeight="1" x14ac:dyDescent="0.25">
      <c r="A177" s="28" t="s">
        <v>719</v>
      </c>
      <c r="B177" s="29" t="s">
        <v>720</v>
      </c>
      <c r="C177" s="28" t="s">
        <v>16</v>
      </c>
      <c r="D177" s="28" t="s">
        <v>46</v>
      </c>
      <c r="E177" s="30">
        <v>0.91330034000000004</v>
      </c>
      <c r="F177" s="31">
        <v>844.31</v>
      </c>
      <c r="G177" s="34">
        <f>TRUNC(TRUNC(E177,8)*F177,2)</f>
        <v>771.1</v>
      </c>
    </row>
    <row r="178" spans="1:7" ht="21" customHeight="1" x14ac:dyDescent="0.25">
      <c r="A178" s="28" t="s">
        <v>721</v>
      </c>
      <c r="B178" s="29" t="s">
        <v>722</v>
      </c>
      <c r="C178" s="28" t="s">
        <v>16</v>
      </c>
      <c r="D178" s="28" t="s">
        <v>26</v>
      </c>
      <c r="E178" s="30">
        <v>10.95960408</v>
      </c>
      <c r="F178" s="31">
        <v>108.74</v>
      </c>
      <c r="G178" s="34">
        <f>TRUNC(TRUNC(E178,8)*F178,2)</f>
        <v>1191.74</v>
      </c>
    </row>
    <row r="179" spans="1:7" ht="15" customHeight="1" x14ac:dyDescent="0.25">
      <c r="A179" s="8"/>
      <c r="B179" s="8"/>
      <c r="C179" s="8"/>
      <c r="D179" s="8"/>
      <c r="E179" s="101" t="s">
        <v>694</v>
      </c>
      <c r="F179" s="101"/>
      <c r="G179" s="43">
        <f>SUM(G176:G178)</f>
        <v>2903.17</v>
      </c>
    </row>
    <row r="180" spans="1:7" ht="15" customHeight="1" x14ac:dyDescent="0.25">
      <c r="A180" s="8"/>
      <c r="B180" s="8"/>
      <c r="C180" s="8"/>
      <c r="D180" s="8"/>
      <c r="E180" s="97" t="s">
        <v>609</v>
      </c>
      <c r="F180" s="97"/>
      <c r="G180" s="44">
        <f>ROUND(SUM(G179),2)</f>
        <v>2903.17</v>
      </c>
    </row>
    <row r="181" spans="1:7" ht="15" customHeight="1" x14ac:dyDescent="0.25">
      <c r="A181" s="8"/>
      <c r="B181" s="8"/>
      <c r="C181" s="8"/>
      <c r="D181" s="8"/>
      <c r="E181" s="97" t="s">
        <v>610</v>
      </c>
      <c r="F181" s="97"/>
      <c r="G181" s="44">
        <f>ROUND(G180*(29.84/100),2)</f>
        <v>866.31</v>
      </c>
    </row>
    <row r="182" spans="1:7" ht="15" customHeight="1" x14ac:dyDescent="0.25">
      <c r="A182" s="8"/>
      <c r="B182" s="8"/>
      <c r="C182" s="8"/>
      <c r="D182" s="8"/>
      <c r="E182" s="97" t="s">
        <v>611</v>
      </c>
      <c r="F182" s="97"/>
      <c r="G182" s="44">
        <f>G181+G180</f>
        <v>3769.48</v>
      </c>
    </row>
    <row r="183" spans="1:7" ht="15" customHeight="1" x14ac:dyDescent="0.25">
      <c r="A183" s="8"/>
      <c r="B183" s="8"/>
      <c r="C183" s="8"/>
      <c r="D183" s="8"/>
      <c r="E183" s="97" t="s">
        <v>697</v>
      </c>
      <c r="F183" s="97"/>
      <c r="G183" s="45">
        <v>15.78</v>
      </c>
    </row>
    <row r="184" spans="1:7" ht="9.9499999999999993" customHeight="1" x14ac:dyDescent="0.25">
      <c r="A184" s="8"/>
      <c r="B184" s="8"/>
      <c r="C184" s="8"/>
      <c r="D184" s="8"/>
      <c r="E184" s="98"/>
      <c r="F184" s="98"/>
      <c r="G184" s="98"/>
    </row>
    <row r="185" spans="1:7" ht="20.100000000000001" customHeight="1" x14ac:dyDescent="0.25">
      <c r="A185" s="99" t="s">
        <v>723</v>
      </c>
      <c r="B185" s="99"/>
      <c r="C185" s="99"/>
      <c r="D185" s="99"/>
      <c r="E185" s="99"/>
      <c r="F185" s="99"/>
      <c r="G185" s="99"/>
    </row>
    <row r="186" spans="1:7" ht="15" customHeight="1" x14ac:dyDescent="0.25">
      <c r="A186" s="100" t="s">
        <v>691</v>
      </c>
      <c r="B186" s="100"/>
      <c r="C186" s="41" t="s">
        <v>3</v>
      </c>
      <c r="D186" s="41" t="s">
        <v>4</v>
      </c>
      <c r="E186" s="41" t="s">
        <v>594</v>
      </c>
      <c r="F186" s="41" t="s">
        <v>595</v>
      </c>
      <c r="G186" s="42" t="s">
        <v>596</v>
      </c>
    </row>
    <row r="187" spans="1:7" ht="15" customHeight="1" x14ac:dyDescent="0.25">
      <c r="A187" s="28" t="s">
        <v>717</v>
      </c>
      <c r="B187" s="29" t="s">
        <v>718</v>
      </c>
      <c r="C187" s="28" t="s">
        <v>16</v>
      </c>
      <c r="D187" s="28" t="s">
        <v>252</v>
      </c>
      <c r="E187" s="30">
        <v>40.147134749999999</v>
      </c>
      <c r="F187" s="31">
        <v>12.87</v>
      </c>
      <c r="G187" s="34">
        <f>TRUNC(TRUNC(E187,8)*F187,2)</f>
        <v>516.69000000000005</v>
      </c>
    </row>
    <row r="188" spans="1:7" ht="21" customHeight="1" x14ac:dyDescent="0.25">
      <c r="A188" s="28" t="s">
        <v>724</v>
      </c>
      <c r="B188" s="29" t="s">
        <v>725</v>
      </c>
      <c r="C188" s="28" t="s">
        <v>16</v>
      </c>
      <c r="D188" s="28" t="s">
        <v>46</v>
      </c>
      <c r="E188" s="30">
        <v>0.89215854999999999</v>
      </c>
      <c r="F188" s="31">
        <v>819.45</v>
      </c>
      <c r="G188" s="34">
        <f>TRUNC(TRUNC(E188,8)*F188,2)</f>
        <v>731.07</v>
      </c>
    </row>
    <row r="189" spans="1:7" ht="15" customHeight="1" x14ac:dyDescent="0.25">
      <c r="A189" s="28" t="s">
        <v>726</v>
      </c>
      <c r="B189" s="29" t="s">
        <v>727</v>
      </c>
      <c r="C189" s="28" t="s">
        <v>16</v>
      </c>
      <c r="D189" s="28" t="s">
        <v>26</v>
      </c>
      <c r="E189" s="30">
        <v>10.7059026</v>
      </c>
      <c r="F189" s="31">
        <v>143.16</v>
      </c>
      <c r="G189" s="34">
        <f>TRUNC(TRUNC(E189,8)*F189,2)</f>
        <v>1532.65</v>
      </c>
    </row>
    <row r="190" spans="1:7" ht="15" customHeight="1" x14ac:dyDescent="0.25">
      <c r="A190" s="8"/>
      <c r="B190" s="8"/>
      <c r="C190" s="8"/>
      <c r="D190" s="8"/>
      <c r="E190" s="101" t="s">
        <v>694</v>
      </c>
      <c r="F190" s="101"/>
      <c r="G190" s="43">
        <f>SUM(G187:G189)</f>
        <v>2780.4100000000003</v>
      </c>
    </row>
    <row r="191" spans="1:7" ht="15" customHeight="1" x14ac:dyDescent="0.25">
      <c r="A191" s="8"/>
      <c r="B191" s="8"/>
      <c r="C191" s="8"/>
      <c r="D191" s="8"/>
      <c r="E191" s="97" t="s">
        <v>609</v>
      </c>
      <c r="F191" s="97"/>
      <c r="G191" s="44">
        <f>ROUND(SUM(G190),2)</f>
        <v>2780.41</v>
      </c>
    </row>
    <row r="192" spans="1:7" ht="15" customHeight="1" x14ac:dyDescent="0.25">
      <c r="A192" s="8"/>
      <c r="B192" s="8"/>
      <c r="C192" s="8"/>
      <c r="D192" s="8"/>
      <c r="E192" s="97" t="s">
        <v>610</v>
      </c>
      <c r="F192" s="97"/>
      <c r="G192" s="44">
        <f>ROUND(G191*(29.84/100),2)</f>
        <v>829.67</v>
      </c>
    </row>
    <row r="193" spans="1:7" ht="15" customHeight="1" x14ac:dyDescent="0.25">
      <c r="A193" s="8"/>
      <c r="B193" s="8"/>
      <c r="C193" s="8"/>
      <c r="D193" s="8"/>
      <c r="E193" s="97" t="s">
        <v>611</v>
      </c>
      <c r="F193" s="97"/>
      <c r="G193" s="44">
        <f>G192+G191</f>
        <v>3610.08</v>
      </c>
    </row>
    <row r="194" spans="1:7" ht="15" customHeight="1" x14ac:dyDescent="0.25">
      <c r="A194" s="8"/>
      <c r="B194" s="8"/>
      <c r="C194" s="8"/>
      <c r="D194" s="8"/>
      <c r="E194" s="97" t="s">
        <v>697</v>
      </c>
      <c r="F194" s="97"/>
      <c r="G194" s="45">
        <v>16.18</v>
      </c>
    </row>
    <row r="195" spans="1:7" ht="9.9499999999999993" customHeight="1" x14ac:dyDescent="0.25">
      <c r="A195" s="8"/>
      <c r="B195" s="8"/>
      <c r="C195" s="8"/>
      <c r="D195" s="8"/>
      <c r="E195" s="98"/>
      <c r="F195" s="98"/>
      <c r="G195" s="98"/>
    </row>
    <row r="196" spans="1:7" ht="20.100000000000001" customHeight="1" x14ac:dyDescent="0.25">
      <c r="A196" s="99" t="s">
        <v>728</v>
      </c>
      <c r="B196" s="99"/>
      <c r="C196" s="99"/>
      <c r="D196" s="99"/>
      <c r="E196" s="99"/>
      <c r="F196" s="99"/>
      <c r="G196" s="99"/>
    </row>
    <row r="197" spans="1:7" ht="15" customHeight="1" x14ac:dyDescent="0.25">
      <c r="A197" s="100" t="s">
        <v>691</v>
      </c>
      <c r="B197" s="100"/>
      <c r="C197" s="41" t="s">
        <v>3</v>
      </c>
      <c r="D197" s="41" t="s">
        <v>4</v>
      </c>
      <c r="E197" s="41" t="s">
        <v>594</v>
      </c>
      <c r="F197" s="41" t="s">
        <v>595</v>
      </c>
      <c r="G197" s="42" t="s">
        <v>596</v>
      </c>
    </row>
    <row r="198" spans="1:7" ht="15" customHeight="1" x14ac:dyDescent="0.25">
      <c r="A198" s="28" t="s">
        <v>717</v>
      </c>
      <c r="B198" s="29" t="s">
        <v>718</v>
      </c>
      <c r="C198" s="28" t="s">
        <v>16</v>
      </c>
      <c r="D198" s="28" t="s">
        <v>252</v>
      </c>
      <c r="E198" s="30">
        <v>73.063888000000006</v>
      </c>
      <c r="F198" s="31">
        <v>12.87</v>
      </c>
      <c r="G198" s="34">
        <f>TRUNC(TRUNC(E198,8)*F198,2)</f>
        <v>940.33</v>
      </c>
    </row>
    <row r="199" spans="1:7" ht="21" customHeight="1" x14ac:dyDescent="0.25">
      <c r="A199" s="28" t="s">
        <v>719</v>
      </c>
      <c r="B199" s="29" t="s">
        <v>720</v>
      </c>
      <c r="C199" s="28" t="s">
        <v>16</v>
      </c>
      <c r="D199" s="28" t="s">
        <v>46</v>
      </c>
      <c r="E199" s="30">
        <v>0.91329859999999996</v>
      </c>
      <c r="F199" s="31">
        <v>844.31</v>
      </c>
      <c r="G199" s="34">
        <f>TRUNC(TRUNC(E199,8)*F199,2)</f>
        <v>771.1</v>
      </c>
    </row>
    <row r="200" spans="1:7" ht="21" customHeight="1" x14ac:dyDescent="0.25">
      <c r="A200" s="28" t="s">
        <v>721</v>
      </c>
      <c r="B200" s="29" t="s">
        <v>722</v>
      </c>
      <c r="C200" s="28" t="s">
        <v>16</v>
      </c>
      <c r="D200" s="28" t="s">
        <v>26</v>
      </c>
      <c r="E200" s="30">
        <v>10.959583200000001</v>
      </c>
      <c r="F200" s="31">
        <v>108.74</v>
      </c>
      <c r="G200" s="34">
        <f>TRUNC(TRUNC(E200,8)*F200,2)</f>
        <v>1191.74</v>
      </c>
    </row>
    <row r="201" spans="1:7" ht="15" customHeight="1" x14ac:dyDescent="0.25">
      <c r="A201" s="8"/>
      <c r="B201" s="8"/>
      <c r="C201" s="8"/>
      <c r="D201" s="8"/>
      <c r="E201" s="101" t="s">
        <v>694</v>
      </c>
      <c r="F201" s="101"/>
      <c r="G201" s="43">
        <f>SUM(G198:G200)</f>
        <v>2903.17</v>
      </c>
    </row>
    <row r="202" spans="1:7" ht="15" customHeight="1" x14ac:dyDescent="0.25">
      <c r="A202" s="8"/>
      <c r="B202" s="8"/>
      <c r="C202" s="8"/>
      <c r="D202" s="8"/>
      <c r="E202" s="97" t="s">
        <v>609</v>
      </c>
      <c r="F202" s="97"/>
      <c r="G202" s="44">
        <f>ROUND(SUM(G201),2)</f>
        <v>2903.17</v>
      </c>
    </row>
    <row r="203" spans="1:7" ht="15" customHeight="1" x14ac:dyDescent="0.25">
      <c r="A203" s="8"/>
      <c r="B203" s="8"/>
      <c r="C203" s="8"/>
      <c r="D203" s="8"/>
      <c r="E203" s="97" t="s">
        <v>610</v>
      </c>
      <c r="F203" s="97"/>
      <c r="G203" s="44">
        <f>ROUND(G202*(29.84/100),2)</f>
        <v>866.31</v>
      </c>
    </row>
    <row r="204" spans="1:7" ht="15" customHeight="1" x14ac:dyDescent="0.25">
      <c r="A204" s="8"/>
      <c r="B204" s="8"/>
      <c r="C204" s="8"/>
      <c r="D204" s="8"/>
      <c r="E204" s="97" t="s">
        <v>611</v>
      </c>
      <c r="F204" s="97"/>
      <c r="G204" s="44">
        <f>G203+G202</f>
        <v>3769.48</v>
      </c>
    </row>
    <row r="205" spans="1:7" ht="15" customHeight="1" x14ac:dyDescent="0.25">
      <c r="A205" s="8"/>
      <c r="B205" s="8"/>
      <c r="C205" s="8"/>
      <c r="D205" s="8"/>
      <c r="E205" s="97" t="s">
        <v>697</v>
      </c>
      <c r="F205" s="97"/>
      <c r="G205" s="45">
        <v>9.5</v>
      </c>
    </row>
    <row r="206" spans="1:7" ht="9.9499999999999993" customHeight="1" x14ac:dyDescent="0.25">
      <c r="A206" s="8"/>
      <c r="B206" s="8"/>
      <c r="C206" s="8"/>
      <c r="D206" s="8"/>
      <c r="E206" s="98"/>
      <c r="F206" s="98"/>
      <c r="G206" s="98"/>
    </row>
    <row r="207" spans="1:7" ht="20.100000000000001" customHeight="1" x14ac:dyDescent="0.25">
      <c r="A207" s="99" t="s">
        <v>729</v>
      </c>
      <c r="B207" s="99"/>
      <c r="C207" s="99"/>
      <c r="D207" s="99"/>
      <c r="E207" s="99"/>
      <c r="F207" s="99"/>
      <c r="G207" s="99"/>
    </row>
    <row r="208" spans="1:7" ht="15" customHeight="1" x14ac:dyDescent="0.25">
      <c r="A208" s="100" t="s">
        <v>691</v>
      </c>
      <c r="B208" s="100"/>
      <c r="C208" s="41" t="s">
        <v>3</v>
      </c>
      <c r="D208" s="41" t="s">
        <v>4</v>
      </c>
      <c r="E208" s="41" t="s">
        <v>594</v>
      </c>
      <c r="F208" s="41" t="s">
        <v>595</v>
      </c>
      <c r="G208" s="42" t="s">
        <v>596</v>
      </c>
    </row>
    <row r="209" spans="1:7" ht="15" customHeight="1" x14ac:dyDescent="0.25">
      <c r="A209" s="28" t="s">
        <v>717</v>
      </c>
      <c r="B209" s="29" t="s">
        <v>718</v>
      </c>
      <c r="C209" s="28" t="s">
        <v>16</v>
      </c>
      <c r="D209" s="28" t="s">
        <v>252</v>
      </c>
      <c r="E209" s="30">
        <v>73.063888000000006</v>
      </c>
      <c r="F209" s="31">
        <v>12.87</v>
      </c>
      <c r="G209" s="34">
        <f>TRUNC(TRUNC(E209,8)*F209,2)</f>
        <v>940.33</v>
      </c>
    </row>
    <row r="210" spans="1:7" ht="21" customHeight="1" x14ac:dyDescent="0.25">
      <c r="A210" s="28" t="s">
        <v>719</v>
      </c>
      <c r="B210" s="29" t="s">
        <v>720</v>
      </c>
      <c r="C210" s="28" t="s">
        <v>16</v>
      </c>
      <c r="D210" s="28" t="s">
        <v>46</v>
      </c>
      <c r="E210" s="30">
        <v>0.91329859999999996</v>
      </c>
      <c r="F210" s="31">
        <v>844.31</v>
      </c>
      <c r="G210" s="34">
        <f>TRUNC(TRUNC(E210,8)*F210,2)</f>
        <v>771.1</v>
      </c>
    </row>
    <row r="211" spans="1:7" ht="21" customHeight="1" x14ac:dyDescent="0.25">
      <c r="A211" s="28" t="s">
        <v>721</v>
      </c>
      <c r="B211" s="29" t="s">
        <v>722</v>
      </c>
      <c r="C211" s="28" t="s">
        <v>16</v>
      </c>
      <c r="D211" s="28" t="s">
        <v>26</v>
      </c>
      <c r="E211" s="30">
        <v>10.959583200000001</v>
      </c>
      <c r="F211" s="31">
        <v>108.74</v>
      </c>
      <c r="G211" s="34">
        <f>TRUNC(TRUNC(E211,8)*F211,2)</f>
        <v>1191.74</v>
      </c>
    </row>
    <row r="212" spans="1:7" ht="15" customHeight="1" x14ac:dyDescent="0.25">
      <c r="A212" s="8"/>
      <c r="B212" s="8"/>
      <c r="C212" s="8"/>
      <c r="D212" s="8"/>
      <c r="E212" s="101" t="s">
        <v>694</v>
      </c>
      <c r="F212" s="101"/>
      <c r="G212" s="43">
        <f>SUM(G209:G211)</f>
        <v>2903.17</v>
      </c>
    </row>
    <row r="213" spans="1:7" ht="15" customHeight="1" x14ac:dyDescent="0.25">
      <c r="A213" s="8"/>
      <c r="B213" s="8"/>
      <c r="C213" s="8"/>
      <c r="D213" s="8"/>
      <c r="E213" s="97" t="s">
        <v>609</v>
      </c>
      <c r="F213" s="97"/>
      <c r="G213" s="44">
        <f>ROUND(SUM(G212),2)</f>
        <v>2903.17</v>
      </c>
    </row>
    <row r="214" spans="1:7" ht="15" customHeight="1" x14ac:dyDescent="0.25">
      <c r="A214" s="8"/>
      <c r="B214" s="8"/>
      <c r="C214" s="8"/>
      <c r="D214" s="8"/>
      <c r="E214" s="97" t="s">
        <v>610</v>
      </c>
      <c r="F214" s="97"/>
      <c r="G214" s="44">
        <f>ROUND(G213*(29.84/100),2)</f>
        <v>866.31</v>
      </c>
    </row>
    <row r="215" spans="1:7" ht="15" customHeight="1" x14ac:dyDescent="0.25">
      <c r="A215" s="8"/>
      <c r="B215" s="8"/>
      <c r="C215" s="8"/>
      <c r="D215" s="8"/>
      <c r="E215" s="97" t="s">
        <v>611</v>
      </c>
      <c r="F215" s="97"/>
      <c r="G215" s="44">
        <f>G214+G213</f>
        <v>3769.48</v>
      </c>
    </row>
    <row r="216" spans="1:7" ht="15" customHeight="1" x14ac:dyDescent="0.25">
      <c r="A216" s="8"/>
      <c r="B216" s="8"/>
      <c r="C216" s="8"/>
      <c r="D216" s="8"/>
      <c r="E216" s="97" t="s">
        <v>697</v>
      </c>
      <c r="F216" s="97"/>
      <c r="G216" s="45">
        <v>10.66</v>
      </c>
    </row>
    <row r="217" spans="1:7" ht="9.9499999999999993" customHeight="1" x14ac:dyDescent="0.25">
      <c r="A217" s="8"/>
      <c r="B217" s="8"/>
      <c r="C217" s="8"/>
      <c r="D217" s="8"/>
      <c r="E217" s="98"/>
      <c r="F217" s="98"/>
      <c r="G217" s="98"/>
    </row>
    <row r="218" spans="1:7" ht="20.100000000000001" customHeight="1" x14ac:dyDescent="0.25">
      <c r="A218" s="99" t="s">
        <v>730</v>
      </c>
      <c r="B218" s="99"/>
      <c r="C218" s="99"/>
      <c r="D218" s="99"/>
      <c r="E218" s="99"/>
      <c r="F218" s="99"/>
      <c r="G218" s="99"/>
    </row>
    <row r="219" spans="1:7" ht="15" customHeight="1" x14ac:dyDescent="0.25">
      <c r="A219" s="100" t="s">
        <v>593</v>
      </c>
      <c r="B219" s="100"/>
      <c r="C219" s="41" t="s">
        <v>3</v>
      </c>
      <c r="D219" s="41" t="s">
        <v>4</v>
      </c>
      <c r="E219" s="41" t="s">
        <v>594</v>
      </c>
      <c r="F219" s="41" t="s">
        <v>595</v>
      </c>
      <c r="G219" s="42" t="s">
        <v>596</v>
      </c>
    </row>
    <row r="220" spans="1:7" ht="21" customHeight="1" x14ac:dyDescent="0.25">
      <c r="A220" s="28" t="s">
        <v>731</v>
      </c>
      <c r="B220" s="29" t="s">
        <v>732</v>
      </c>
      <c r="C220" s="28" t="s">
        <v>16</v>
      </c>
      <c r="D220" s="28" t="s">
        <v>733</v>
      </c>
      <c r="E220" s="30">
        <v>0.6</v>
      </c>
      <c r="F220" s="31">
        <v>22.25</v>
      </c>
      <c r="G220" s="34">
        <f>TRUNC(TRUNC(E220,8)*F220,2)</f>
        <v>13.35</v>
      </c>
    </row>
    <row r="221" spans="1:7" ht="15" customHeight="1" x14ac:dyDescent="0.25">
      <c r="A221" s="8"/>
      <c r="B221" s="8"/>
      <c r="C221" s="8"/>
      <c r="D221" s="8"/>
      <c r="E221" s="101" t="s">
        <v>608</v>
      </c>
      <c r="F221" s="101"/>
      <c r="G221" s="43">
        <f>SUM(G220:G220)</f>
        <v>13.35</v>
      </c>
    </row>
    <row r="222" spans="1:7" ht="15" customHeight="1" x14ac:dyDescent="0.25">
      <c r="A222" s="100" t="s">
        <v>614</v>
      </c>
      <c r="B222" s="100"/>
      <c r="C222" s="41" t="s">
        <v>3</v>
      </c>
      <c r="D222" s="41" t="s">
        <v>4</v>
      </c>
      <c r="E222" s="41" t="s">
        <v>594</v>
      </c>
      <c r="F222" s="41" t="s">
        <v>595</v>
      </c>
      <c r="G222" s="42" t="s">
        <v>596</v>
      </c>
    </row>
    <row r="223" spans="1:7" ht="15" customHeight="1" x14ac:dyDescent="0.25">
      <c r="A223" s="28" t="s">
        <v>734</v>
      </c>
      <c r="B223" s="29" t="s">
        <v>735</v>
      </c>
      <c r="C223" s="28" t="s">
        <v>16</v>
      </c>
      <c r="D223" s="28" t="s">
        <v>633</v>
      </c>
      <c r="E223" s="30">
        <v>0.50950335000000002</v>
      </c>
      <c r="F223" s="31">
        <v>29.65</v>
      </c>
      <c r="G223" s="34">
        <f>TRUNC(TRUNC(E223,8)*F223,2)</f>
        <v>15.1</v>
      </c>
    </row>
    <row r="224" spans="1:7" ht="15" customHeight="1" x14ac:dyDescent="0.25">
      <c r="A224" s="28" t="s">
        <v>634</v>
      </c>
      <c r="B224" s="29" t="s">
        <v>635</v>
      </c>
      <c r="C224" s="28" t="s">
        <v>16</v>
      </c>
      <c r="D224" s="28" t="s">
        <v>633</v>
      </c>
      <c r="E224" s="30">
        <v>0.11757769</v>
      </c>
      <c r="F224" s="31">
        <v>22.86</v>
      </c>
      <c r="G224" s="34">
        <f>TRUNC(TRUNC(E224,8)*F224,2)</f>
        <v>2.68</v>
      </c>
    </row>
    <row r="225" spans="1:7" ht="18" customHeight="1" x14ac:dyDescent="0.25">
      <c r="A225" s="8"/>
      <c r="B225" s="8"/>
      <c r="C225" s="8"/>
      <c r="D225" s="8"/>
      <c r="E225" s="101" t="s">
        <v>621</v>
      </c>
      <c r="F225" s="101"/>
      <c r="G225" s="43">
        <f>SUM(G223:G224)</f>
        <v>17.78</v>
      </c>
    </row>
    <row r="226" spans="1:7" ht="15" customHeight="1" x14ac:dyDescent="0.25">
      <c r="A226" s="8"/>
      <c r="B226" s="8"/>
      <c r="C226" s="8"/>
      <c r="D226" s="8"/>
      <c r="E226" s="97" t="s">
        <v>609</v>
      </c>
      <c r="F226" s="97"/>
      <c r="G226" s="44">
        <f>ROUND(SUM(G221,G225),2)</f>
        <v>31.13</v>
      </c>
    </row>
    <row r="227" spans="1:7" ht="15" customHeight="1" x14ac:dyDescent="0.25">
      <c r="A227" s="8"/>
      <c r="B227" s="8"/>
      <c r="C227" s="8"/>
      <c r="D227" s="8"/>
      <c r="E227" s="97" t="s">
        <v>610</v>
      </c>
      <c r="F227" s="97"/>
      <c r="G227" s="44">
        <f>ROUND(G226*(29.84/100),2)</f>
        <v>9.2899999999999991</v>
      </c>
    </row>
    <row r="228" spans="1:7" ht="15" customHeight="1" x14ac:dyDescent="0.25">
      <c r="A228" s="8"/>
      <c r="B228" s="8"/>
      <c r="C228" s="8"/>
      <c r="D228" s="8"/>
      <c r="E228" s="97" t="s">
        <v>611</v>
      </c>
      <c r="F228" s="97"/>
      <c r="G228" s="44">
        <f>G227+G226</f>
        <v>40.42</v>
      </c>
    </row>
    <row r="229" spans="1:7" ht="15" customHeight="1" x14ac:dyDescent="0.25">
      <c r="A229" s="8"/>
      <c r="B229" s="8"/>
      <c r="C229" s="8"/>
      <c r="D229" s="8"/>
      <c r="E229" s="97" t="s">
        <v>636</v>
      </c>
      <c r="F229" s="97"/>
      <c r="G229" s="45">
        <v>259.92</v>
      </c>
    </row>
    <row r="230" spans="1:7" ht="9.9499999999999993" customHeight="1" x14ac:dyDescent="0.25">
      <c r="A230" s="8"/>
      <c r="B230" s="8"/>
      <c r="C230" s="8"/>
      <c r="D230" s="8"/>
      <c r="E230" s="98"/>
      <c r="F230" s="98"/>
      <c r="G230" s="98"/>
    </row>
    <row r="231" spans="1:7" ht="20.100000000000001" customHeight="1" x14ac:dyDescent="0.25">
      <c r="A231" s="99" t="s">
        <v>736</v>
      </c>
      <c r="B231" s="99"/>
      <c r="C231" s="99"/>
      <c r="D231" s="99"/>
      <c r="E231" s="99"/>
      <c r="F231" s="99"/>
      <c r="G231" s="99"/>
    </row>
    <row r="232" spans="1:7" ht="15" customHeight="1" x14ac:dyDescent="0.25">
      <c r="A232" s="100" t="s">
        <v>593</v>
      </c>
      <c r="B232" s="100"/>
      <c r="C232" s="41" t="s">
        <v>3</v>
      </c>
      <c r="D232" s="41" t="s">
        <v>4</v>
      </c>
      <c r="E232" s="41" t="s">
        <v>594</v>
      </c>
      <c r="F232" s="41" t="s">
        <v>595</v>
      </c>
      <c r="G232" s="42" t="s">
        <v>596</v>
      </c>
    </row>
    <row r="233" spans="1:7" ht="15" customHeight="1" x14ac:dyDescent="0.25">
      <c r="A233" s="28" t="s">
        <v>737</v>
      </c>
      <c r="B233" s="29" t="s">
        <v>738</v>
      </c>
      <c r="C233" s="28" t="s">
        <v>16</v>
      </c>
      <c r="D233" s="28" t="s">
        <v>138</v>
      </c>
      <c r="E233" s="30">
        <v>57</v>
      </c>
      <c r="F233" s="31">
        <v>0.67</v>
      </c>
      <c r="G233" s="34">
        <f>TRUNC(TRUNC(E233,8)*F233,2)</f>
        <v>38.19</v>
      </c>
    </row>
    <row r="234" spans="1:7" ht="15" customHeight="1" x14ac:dyDescent="0.25">
      <c r="A234" s="8"/>
      <c r="B234" s="8"/>
      <c r="C234" s="8"/>
      <c r="D234" s="8"/>
      <c r="E234" s="101" t="s">
        <v>608</v>
      </c>
      <c r="F234" s="101"/>
      <c r="G234" s="43">
        <f>SUM(G233:G233)</f>
        <v>38.19</v>
      </c>
    </row>
    <row r="235" spans="1:7" ht="15" customHeight="1" x14ac:dyDescent="0.25">
      <c r="A235" s="100" t="s">
        <v>614</v>
      </c>
      <c r="B235" s="100"/>
      <c r="C235" s="41" t="s">
        <v>3</v>
      </c>
      <c r="D235" s="41" t="s">
        <v>4</v>
      </c>
      <c r="E235" s="41" t="s">
        <v>594</v>
      </c>
      <c r="F235" s="41" t="s">
        <v>595</v>
      </c>
      <c r="G235" s="42" t="s">
        <v>596</v>
      </c>
    </row>
    <row r="236" spans="1:7" ht="15" customHeight="1" x14ac:dyDescent="0.25">
      <c r="A236" s="28" t="s">
        <v>714</v>
      </c>
      <c r="B236" s="29" t="s">
        <v>715</v>
      </c>
      <c r="C236" s="28" t="s">
        <v>16</v>
      </c>
      <c r="D236" s="28" t="s">
        <v>633</v>
      </c>
      <c r="E236" s="30">
        <v>1.76667873</v>
      </c>
      <c r="F236" s="31">
        <v>27.96</v>
      </c>
      <c r="G236" s="34">
        <f>TRUNC(TRUNC(E236,8)*F236,2)</f>
        <v>49.39</v>
      </c>
    </row>
    <row r="237" spans="1:7" ht="15" customHeight="1" x14ac:dyDescent="0.25">
      <c r="A237" s="28" t="s">
        <v>634</v>
      </c>
      <c r="B237" s="29" t="s">
        <v>635</v>
      </c>
      <c r="C237" s="28" t="s">
        <v>16</v>
      </c>
      <c r="D237" s="28" t="s">
        <v>633</v>
      </c>
      <c r="E237" s="30">
        <v>0.88333936000000002</v>
      </c>
      <c r="F237" s="31">
        <v>22.86</v>
      </c>
      <c r="G237" s="34">
        <f>TRUNC(TRUNC(E237,8)*F237,2)</f>
        <v>20.190000000000001</v>
      </c>
    </row>
    <row r="238" spans="1:7" ht="18" customHeight="1" x14ac:dyDescent="0.25">
      <c r="A238" s="8"/>
      <c r="B238" s="8"/>
      <c r="C238" s="8"/>
      <c r="D238" s="8"/>
      <c r="E238" s="101" t="s">
        <v>621</v>
      </c>
      <c r="F238" s="101"/>
      <c r="G238" s="43">
        <f>SUM(G236:G237)</f>
        <v>69.58</v>
      </c>
    </row>
    <row r="239" spans="1:7" ht="15" customHeight="1" x14ac:dyDescent="0.25">
      <c r="A239" s="100" t="s">
        <v>691</v>
      </c>
      <c r="B239" s="100"/>
      <c r="C239" s="41" t="s">
        <v>3</v>
      </c>
      <c r="D239" s="41" t="s">
        <v>4</v>
      </c>
      <c r="E239" s="41" t="s">
        <v>594</v>
      </c>
      <c r="F239" s="41" t="s">
        <v>595</v>
      </c>
      <c r="G239" s="42" t="s">
        <v>596</v>
      </c>
    </row>
    <row r="240" spans="1:7" ht="15" customHeight="1" x14ac:dyDescent="0.25">
      <c r="A240" s="28" t="s">
        <v>739</v>
      </c>
      <c r="B240" s="29" t="s">
        <v>740</v>
      </c>
      <c r="C240" s="28" t="s">
        <v>16</v>
      </c>
      <c r="D240" s="28" t="s">
        <v>46</v>
      </c>
      <c r="E240" s="30">
        <v>2.4091069999999999E-2</v>
      </c>
      <c r="F240" s="31">
        <v>472.57</v>
      </c>
      <c r="G240" s="34">
        <f>TRUNC(TRUNC(E240,8)*F240,2)</f>
        <v>11.38</v>
      </c>
    </row>
    <row r="241" spans="1:7" ht="15" customHeight="1" x14ac:dyDescent="0.25">
      <c r="A241" s="8"/>
      <c r="B241" s="8"/>
      <c r="C241" s="8"/>
      <c r="D241" s="8"/>
      <c r="E241" s="101" t="s">
        <v>694</v>
      </c>
      <c r="F241" s="101"/>
      <c r="G241" s="43">
        <f>SUM(G240:G240)</f>
        <v>11.38</v>
      </c>
    </row>
    <row r="242" spans="1:7" ht="15" customHeight="1" x14ac:dyDescent="0.25">
      <c r="A242" s="8"/>
      <c r="B242" s="8"/>
      <c r="C242" s="8"/>
      <c r="D242" s="8"/>
      <c r="E242" s="97" t="s">
        <v>609</v>
      </c>
      <c r="F242" s="97"/>
      <c r="G242" s="44">
        <f>ROUND(SUM(G234,G238,G241),2)</f>
        <v>119.15</v>
      </c>
    </row>
    <row r="243" spans="1:7" ht="15" customHeight="1" x14ac:dyDescent="0.25">
      <c r="A243" s="8"/>
      <c r="B243" s="8"/>
      <c r="C243" s="8"/>
      <c r="D243" s="8"/>
      <c r="E243" s="97" t="s">
        <v>610</v>
      </c>
      <c r="F243" s="97"/>
      <c r="G243" s="44">
        <f>ROUND(G242*(29.84/100),2)</f>
        <v>35.549999999999997</v>
      </c>
    </row>
    <row r="244" spans="1:7" ht="15" customHeight="1" x14ac:dyDescent="0.25">
      <c r="A244" s="8"/>
      <c r="B244" s="8"/>
      <c r="C244" s="8"/>
      <c r="D244" s="8"/>
      <c r="E244" s="97" t="s">
        <v>611</v>
      </c>
      <c r="F244" s="97"/>
      <c r="G244" s="44">
        <f>G243+G242</f>
        <v>154.69999999999999</v>
      </c>
    </row>
    <row r="245" spans="1:7" ht="15" customHeight="1" x14ac:dyDescent="0.25">
      <c r="A245" s="8"/>
      <c r="B245" s="8"/>
      <c r="C245" s="8"/>
      <c r="D245" s="8"/>
      <c r="E245" s="97" t="s">
        <v>636</v>
      </c>
      <c r="F245" s="97"/>
      <c r="G245" s="45">
        <v>1005.95</v>
      </c>
    </row>
    <row r="246" spans="1:7" ht="9.9499999999999993" customHeight="1" x14ac:dyDescent="0.25">
      <c r="A246" s="8"/>
      <c r="B246" s="8"/>
      <c r="C246" s="8"/>
      <c r="D246" s="8"/>
      <c r="E246" s="98"/>
      <c r="F246" s="98"/>
      <c r="G246" s="98"/>
    </row>
    <row r="247" spans="1:7" ht="20.100000000000001" customHeight="1" x14ac:dyDescent="0.25">
      <c r="A247" s="99" t="s">
        <v>741</v>
      </c>
      <c r="B247" s="99"/>
      <c r="C247" s="99"/>
      <c r="D247" s="99"/>
      <c r="E247" s="99"/>
      <c r="F247" s="99"/>
      <c r="G247" s="99"/>
    </row>
    <row r="248" spans="1:7" ht="15" customHeight="1" x14ac:dyDescent="0.25">
      <c r="A248" s="100" t="s">
        <v>593</v>
      </c>
      <c r="B248" s="100"/>
      <c r="C248" s="41" t="s">
        <v>3</v>
      </c>
      <c r="D248" s="41" t="s">
        <v>4</v>
      </c>
      <c r="E248" s="41" t="s">
        <v>594</v>
      </c>
      <c r="F248" s="41" t="s">
        <v>595</v>
      </c>
      <c r="G248" s="42" t="s">
        <v>596</v>
      </c>
    </row>
    <row r="249" spans="1:7" ht="21" customHeight="1" x14ac:dyDescent="0.25">
      <c r="A249" s="28" t="s">
        <v>742</v>
      </c>
      <c r="B249" s="29" t="s">
        <v>743</v>
      </c>
      <c r="C249" s="28" t="s">
        <v>39</v>
      </c>
      <c r="D249" s="28" t="s">
        <v>733</v>
      </c>
      <c r="E249" s="30">
        <v>7.0000000000000001E-3</v>
      </c>
      <c r="F249" s="31">
        <v>6.39</v>
      </c>
      <c r="G249" s="34">
        <f>TRUNC(TRUNC(E249,8)*F249,2)</f>
        <v>0.04</v>
      </c>
    </row>
    <row r="250" spans="1:7" ht="21" customHeight="1" x14ac:dyDescent="0.25">
      <c r="A250" s="28" t="s">
        <v>744</v>
      </c>
      <c r="B250" s="29" t="s">
        <v>745</v>
      </c>
      <c r="C250" s="28" t="s">
        <v>39</v>
      </c>
      <c r="D250" s="28" t="s">
        <v>22</v>
      </c>
      <c r="E250" s="30">
        <v>6</v>
      </c>
      <c r="F250" s="31">
        <v>0.09</v>
      </c>
      <c r="G250" s="34">
        <f>TRUNC(TRUNC(E250,8)*F250,2)</f>
        <v>0.54</v>
      </c>
    </row>
    <row r="251" spans="1:7" ht="15" customHeight="1" x14ac:dyDescent="0.25">
      <c r="A251" s="8"/>
      <c r="B251" s="8"/>
      <c r="C251" s="8"/>
      <c r="D251" s="8"/>
      <c r="E251" s="101" t="s">
        <v>608</v>
      </c>
      <c r="F251" s="101"/>
      <c r="G251" s="43">
        <f>SUM(G249:G250)</f>
        <v>0.58000000000000007</v>
      </c>
    </row>
    <row r="252" spans="1:7" ht="15" customHeight="1" x14ac:dyDescent="0.25">
      <c r="A252" s="100" t="s">
        <v>614</v>
      </c>
      <c r="B252" s="100"/>
      <c r="C252" s="41" t="s">
        <v>3</v>
      </c>
      <c r="D252" s="41" t="s">
        <v>4</v>
      </c>
      <c r="E252" s="41" t="s">
        <v>594</v>
      </c>
      <c r="F252" s="41" t="s">
        <v>595</v>
      </c>
      <c r="G252" s="42" t="s">
        <v>596</v>
      </c>
    </row>
    <row r="253" spans="1:7" ht="15" customHeight="1" x14ac:dyDescent="0.25">
      <c r="A253" s="28" t="s">
        <v>746</v>
      </c>
      <c r="B253" s="29" t="s">
        <v>715</v>
      </c>
      <c r="C253" s="28" t="s">
        <v>39</v>
      </c>
      <c r="D253" s="28" t="s">
        <v>617</v>
      </c>
      <c r="E253" s="30">
        <v>6.3531599999999994E-2</v>
      </c>
      <c r="F253" s="31">
        <v>27.95</v>
      </c>
      <c r="G253" s="34">
        <f>TRUNC(TRUNC(E253,8)*F253,2)</f>
        <v>1.77</v>
      </c>
    </row>
    <row r="254" spans="1:7" ht="15" customHeight="1" x14ac:dyDescent="0.25">
      <c r="A254" s="28" t="s">
        <v>747</v>
      </c>
      <c r="B254" s="29" t="s">
        <v>635</v>
      </c>
      <c r="C254" s="28" t="s">
        <v>39</v>
      </c>
      <c r="D254" s="28" t="s">
        <v>617</v>
      </c>
      <c r="E254" s="30">
        <v>8.7823090000000006E-2</v>
      </c>
      <c r="F254" s="31">
        <v>23.06</v>
      </c>
      <c r="G254" s="34">
        <f>TRUNC(TRUNC(E254,8)*F254,2)</f>
        <v>2.02</v>
      </c>
    </row>
    <row r="255" spans="1:7" ht="18" customHeight="1" x14ac:dyDescent="0.25">
      <c r="A255" s="8"/>
      <c r="B255" s="8"/>
      <c r="C255" s="8"/>
      <c r="D255" s="8"/>
      <c r="E255" s="101" t="s">
        <v>621</v>
      </c>
      <c r="F255" s="101"/>
      <c r="G255" s="43">
        <f>SUM(G253:G254)</f>
        <v>3.79</v>
      </c>
    </row>
    <row r="256" spans="1:7" ht="15" customHeight="1" x14ac:dyDescent="0.25">
      <c r="A256" s="100" t="s">
        <v>691</v>
      </c>
      <c r="B256" s="100"/>
      <c r="C256" s="41" t="s">
        <v>3</v>
      </c>
      <c r="D256" s="41" t="s">
        <v>4</v>
      </c>
      <c r="E256" s="41" t="s">
        <v>594</v>
      </c>
      <c r="F256" s="41" t="s">
        <v>595</v>
      </c>
      <c r="G256" s="42" t="s">
        <v>596</v>
      </c>
    </row>
    <row r="257" spans="1:7" ht="38.1" customHeight="1" x14ac:dyDescent="0.25">
      <c r="A257" s="28" t="s">
        <v>748</v>
      </c>
      <c r="B257" s="29" t="s">
        <v>749</v>
      </c>
      <c r="C257" s="28" t="s">
        <v>39</v>
      </c>
      <c r="D257" s="28" t="s">
        <v>499</v>
      </c>
      <c r="E257" s="30">
        <v>1.7751399999999999E-3</v>
      </c>
      <c r="F257" s="31">
        <v>619.99</v>
      </c>
      <c r="G257" s="34">
        <f>TRUNC(TRUNC(E257,8)*F257,2)</f>
        <v>1.1000000000000001</v>
      </c>
    </row>
    <row r="258" spans="1:7" ht="21" customHeight="1" x14ac:dyDescent="0.25">
      <c r="A258" s="28" t="s">
        <v>750</v>
      </c>
      <c r="B258" s="29" t="s">
        <v>751</v>
      </c>
      <c r="C258" s="28" t="s">
        <v>39</v>
      </c>
      <c r="D258" s="28" t="s">
        <v>499</v>
      </c>
      <c r="E258" s="30">
        <v>1.887262E-2</v>
      </c>
      <c r="F258" s="31">
        <v>665.08</v>
      </c>
      <c r="G258" s="34">
        <f>TRUNC(TRUNC(E258,8)*F258,2)</f>
        <v>12.55</v>
      </c>
    </row>
    <row r="259" spans="1:7" ht="29.1" customHeight="1" x14ac:dyDescent="0.25">
      <c r="A259" s="28" t="s">
        <v>752</v>
      </c>
      <c r="B259" s="29" t="s">
        <v>753</v>
      </c>
      <c r="C259" s="28" t="s">
        <v>39</v>
      </c>
      <c r="D259" s="28" t="s">
        <v>682</v>
      </c>
      <c r="E259" s="30">
        <v>0.73730404000000005</v>
      </c>
      <c r="F259" s="31">
        <v>12.76</v>
      </c>
      <c r="G259" s="34">
        <f>TRUNC(TRUNC(E259,8)*F259,2)</f>
        <v>9.4</v>
      </c>
    </row>
    <row r="260" spans="1:7" ht="21" customHeight="1" x14ac:dyDescent="0.25">
      <c r="A260" s="28" t="s">
        <v>754</v>
      </c>
      <c r="B260" s="29" t="s">
        <v>755</v>
      </c>
      <c r="C260" s="28" t="s">
        <v>39</v>
      </c>
      <c r="D260" s="28" t="s">
        <v>40</v>
      </c>
      <c r="E260" s="30">
        <v>0.18685764999999999</v>
      </c>
      <c r="F260" s="31">
        <v>132.68</v>
      </c>
      <c r="G260" s="34">
        <f>TRUNC(TRUNC(E260,8)*F260,2)</f>
        <v>24.79</v>
      </c>
    </row>
    <row r="261" spans="1:7" ht="15" customHeight="1" x14ac:dyDescent="0.25">
      <c r="A261" s="8"/>
      <c r="B261" s="8"/>
      <c r="C261" s="8"/>
      <c r="D261" s="8"/>
      <c r="E261" s="101" t="s">
        <v>694</v>
      </c>
      <c r="F261" s="101"/>
      <c r="G261" s="43">
        <f>SUM(G257:G260)</f>
        <v>47.84</v>
      </c>
    </row>
    <row r="262" spans="1:7" ht="15" customHeight="1" x14ac:dyDescent="0.25">
      <c r="A262" s="8"/>
      <c r="B262" s="8"/>
      <c r="C262" s="8"/>
      <c r="D262" s="8"/>
      <c r="E262" s="97" t="s">
        <v>609</v>
      </c>
      <c r="F262" s="97"/>
      <c r="G262" s="44">
        <f>ROUND(SUM(G251,G255,G261),2)</f>
        <v>52.21</v>
      </c>
    </row>
    <row r="263" spans="1:7" ht="15" customHeight="1" x14ac:dyDescent="0.25">
      <c r="A263" s="8"/>
      <c r="B263" s="8"/>
      <c r="C263" s="8"/>
      <c r="D263" s="8"/>
      <c r="E263" s="97" t="s">
        <v>610</v>
      </c>
      <c r="F263" s="97"/>
      <c r="G263" s="44">
        <f>ROUND(G262*(29.84/100),2)</f>
        <v>15.58</v>
      </c>
    </row>
    <row r="264" spans="1:7" ht="15" customHeight="1" x14ac:dyDescent="0.25">
      <c r="A264" s="8"/>
      <c r="B264" s="8"/>
      <c r="C264" s="8"/>
      <c r="D264" s="8"/>
      <c r="E264" s="97" t="s">
        <v>611</v>
      </c>
      <c r="F264" s="97"/>
      <c r="G264" s="44">
        <f>G263+G262</f>
        <v>67.790000000000006</v>
      </c>
    </row>
    <row r="265" spans="1:7" ht="15" customHeight="1" x14ac:dyDescent="0.25">
      <c r="A265" s="8"/>
      <c r="B265" s="8"/>
      <c r="C265" s="8"/>
      <c r="D265" s="8"/>
      <c r="E265" s="97" t="s">
        <v>756</v>
      </c>
      <c r="F265" s="97"/>
      <c r="G265" s="45">
        <v>100</v>
      </c>
    </row>
    <row r="266" spans="1:7" ht="9.9499999999999993" customHeight="1" x14ac:dyDescent="0.25">
      <c r="A266" s="8"/>
      <c r="B266" s="8"/>
      <c r="C266" s="8"/>
      <c r="D266" s="8"/>
      <c r="E266" s="98"/>
      <c r="F266" s="98"/>
      <c r="G266" s="98"/>
    </row>
    <row r="267" spans="1:7" ht="20.100000000000001" customHeight="1" x14ac:dyDescent="0.25">
      <c r="A267" s="99" t="s">
        <v>757</v>
      </c>
      <c r="B267" s="99"/>
      <c r="C267" s="99"/>
      <c r="D267" s="99"/>
      <c r="E267" s="99"/>
      <c r="F267" s="99"/>
      <c r="G267" s="99"/>
    </row>
    <row r="268" spans="1:7" ht="15" customHeight="1" x14ac:dyDescent="0.25">
      <c r="A268" s="100" t="s">
        <v>614</v>
      </c>
      <c r="B268" s="100"/>
      <c r="C268" s="41" t="s">
        <v>3</v>
      </c>
      <c r="D268" s="41" t="s">
        <v>4</v>
      </c>
      <c r="E268" s="41" t="s">
        <v>594</v>
      </c>
      <c r="F268" s="41" t="s">
        <v>595</v>
      </c>
      <c r="G268" s="42" t="s">
        <v>596</v>
      </c>
    </row>
    <row r="269" spans="1:7" ht="15" customHeight="1" x14ac:dyDescent="0.25">
      <c r="A269" s="28" t="s">
        <v>746</v>
      </c>
      <c r="B269" s="29" t="s">
        <v>715</v>
      </c>
      <c r="C269" s="28" t="s">
        <v>39</v>
      </c>
      <c r="D269" s="28" t="s">
        <v>617</v>
      </c>
      <c r="E269" s="30">
        <v>4.1339380000000002E-2</v>
      </c>
      <c r="F269" s="31">
        <v>27.95</v>
      </c>
      <c r="G269" s="34">
        <f>TRUNC(TRUNC(E269,8)*F269,2)</f>
        <v>1.1499999999999999</v>
      </c>
    </row>
    <row r="270" spans="1:7" ht="15" customHeight="1" x14ac:dyDescent="0.25">
      <c r="A270" s="28" t="s">
        <v>747</v>
      </c>
      <c r="B270" s="29" t="s">
        <v>635</v>
      </c>
      <c r="C270" s="28" t="s">
        <v>39</v>
      </c>
      <c r="D270" s="28" t="s">
        <v>617</v>
      </c>
      <c r="E270" s="30">
        <v>2.1274060000000001E-2</v>
      </c>
      <c r="F270" s="31">
        <v>23.06</v>
      </c>
      <c r="G270" s="34">
        <f>TRUNC(TRUNC(E270,8)*F270,2)</f>
        <v>0.49</v>
      </c>
    </row>
    <row r="271" spans="1:7" ht="18" customHeight="1" x14ac:dyDescent="0.25">
      <c r="A271" s="8"/>
      <c r="B271" s="8"/>
      <c r="C271" s="8"/>
      <c r="D271" s="8"/>
      <c r="E271" s="101" t="s">
        <v>621</v>
      </c>
      <c r="F271" s="101"/>
      <c r="G271" s="43">
        <f>SUM(G269:G270)</f>
        <v>1.64</v>
      </c>
    </row>
    <row r="272" spans="1:7" ht="15" customHeight="1" x14ac:dyDescent="0.25">
      <c r="A272" s="100" t="s">
        <v>691</v>
      </c>
      <c r="B272" s="100"/>
      <c r="C272" s="41" t="s">
        <v>3</v>
      </c>
      <c r="D272" s="41" t="s">
        <v>4</v>
      </c>
      <c r="E272" s="41" t="s">
        <v>594</v>
      </c>
      <c r="F272" s="41" t="s">
        <v>595</v>
      </c>
      <c r="G272" s="42" t="s">
        <v>596</v>
      </c>
    </row>
    <row r="273" spans="1:7" ht="38.1" customHeight="1" x14ac:dyDescent="0.25">
      <c r="A273" s="28" t="s">
        <v>748</v>
      </c>
      <c r="B273" s="29" t="s">
        <v>749</v>
      </c>
      <c r="C273" s="28" t="s">
        <v>39</v>
      </c>
      <c r="D273" s="28" t="s">
        <v>499</v>
      </c>
      <c r="E273" s="30">
        <v>1.27644E-3</v>
      </c>
      <c r="F273" s="31">
        <v>619.99</v>
      </c>
      <c r="G273" s="34">
        <f>TRUNC(TRUNC(E273,8)*F273,2)</f>
        <v>0.79</v>
      </c>
    </row>
    <row r="274" spans="1:7" ht="29.1" customHeight="1" x14ac:dyDescent="0.25">
      <c r="A274" s="28" t="s">
        <v>758</v>
      </c>
      <c r="B274" s="29" t="s">
        <v>759</v>
      </c>
      <c r="C274" s="28" t="s">
        <v>39</v>
      </c>
      <c r="D274" s="28" t="s">
        <v>499</v>
      </c>
      <c r="E274" s="30">
        <v>1.276443E-2</v>
      </c>
      <c r="F274" s="31">
        <v>3031.05</v>
      </c>
      <c r="G274" s="34">
        <f>TRUNC(TRUNC(E274,8)*F274,2)</f>
        <v>38.68</v>
      </c>
    </row>
    <row r="275" spans="1:7" ht="15" customHeight="1" x14ac:dyDescent="0.25">
      <c r="A275" s="8"/>
      <c r="B275" s="8"/>
      <c r="C275" s="8"/>
      <c r="D275" s="8"/>
      <c r="E275" s="101" t="s">
        <v>694</v>
      </c>
      <c r="F275" s="101"/>
      <c r="G275" s="43">
        <f>SUM(G273:G274)</f>
        <v>39.47</v>
      </c>
    </row>
    <row r="276" spans="1:7" ht="15" customHeight="1" x14ac:dyDescent="0.25">
      <c r="A276" s="8"/>
      <c r="B276" s="8"/>
      <c r="C276" s="8"/>
      <c r="D276" s="8"/>
      <c r="E276" s="97" t="s">
        <v>609</v>
      </c>
      <c r="F276" s="97"/>
      <c r="G276" s="44">
        <f>ROUND(SUM(G271,G275),2)</f>
        <v>41.11</v>
      </c>
    </row>
    <row r="277" spans="1:7" ht="15" customHeight="1" x14ac:dyDescent="0.25">
      <c r="A277" s="8"/>
      <c r="B277" s="8"/>
      <c r="C277" s="8"/>
      <c r="D277" s="8"/>
      <c r="E277" s="97" t="s">
        <v>610</v>
      </c>
      <c r="F277" s="97"/>
      <c r="G277" s="44">
        <f>ROUND(G276*(29.84/100),2)</f>
        <v>12.27</v>
      </c>
    </row>
    <row r="278" spans="1:7" ht="15" customHeight="1" x14ac:dyDescent="0.25">
      <c r="A278" s="8"/>
      <c r="B278" s="8"/>
      <c r="C278" s="8"/>
      <c r="D278" s="8"/>
      <c r="E278" s="97" t="s">
        <v>611</v>
      </c>
      <c r="F278" s="97"/>
      <c r="G278" s="44">
        <f>G277+G276</f>
        <v>53.379999999999995</v>
      </c>
    </row>
    <row r="279" spans="1:7" ht="15" customHeight="1" x14ac:dyDescent="0.25">
      <c r="A279" s="8"/>
      <c r="B279" s="8"/>
      <c r="C279" s="8"/>
      <c r="D279" s="8"/>
      <c r="E279" s="97" t="s">
        <v>756</v>
      </c>
      <c r="F279" s="97"/>
      <c r="G279" s="45">
        <v>18</v>
      </c>
    </row>
    <row r="280" spans="1:7" ht="9.9499999999999993" customHeight="1" x14ac:dyDescent="0.25">
      <c r="A280" s="8"/>
      <c r="B280" s="8"/>
      <c r="C280" s="8"/>
      <c r="D280" s="8"/>
      <c r="E280" s="98"/>
      <c r="F280" s="98"/>
      <c r="G280" s="98"/>
    </row>
    <row r="281" spans="1:7" ht="20.100000000000001" customHeight="1" x14ac:dyDescent="0.25">
      <c r="A281" s="99" t="s">
        <v>760</v>
      </c>
      <c r="B281" s="99"/>
      <c r="C281" s="99"/>
      <c r="D281" s="99"/>
      <c r="E281" s="99"/>
      <c r="F281" s="99"/>
      <c r="G281" s="99"/>
    </row>
    <row r="282" spans="1:7" ht="15" customHeight="1" x14ac:dyDescent="0.25">
      <c r="A282" s="100" t="s">
        <v>593</v>
      </c>
      <c r="B282" s="100"/>
      <c r="C282" s="41" t="s">
        <v>3</v>
      </c>
      <c r="D282" s="41" t="s">
        <v>4</v>
      </c>
      <c r="E282" s="41" t="s">
        <v>594</v>
      </c>
      <c r="F282" s="41" t="s">
        <v>595</v>
      </c>
      <c r="G282" s="42" t="s">
        <v>596</v>
      </c>
    </row>
    <row r="283" spans="1:7" ht="15" customHeight="1" x14ac:dyDescent="0.25">
      <c r="A283" s="28" t="s">
        <v>761</v>
      </c>
      <c r="B283" s="29" t="s">
        <v>762</v>
      </c>
      <c r="C283" s="28" t="s">
        <v>16</v>
      </c>
      <c r="D283" s="28" t="s">
        <v>607</v>
      </c>
      <c r="E283" s="30">
        <v>1</v>
      </c>
      <c r="F283" s="31">
        <v>66.23</v>
      </c>
      <c r="G283" s="34">
        <f>TRUNC(TRUNC(E283,8)*F283,2)</f>
        <v>66.23</v>
      </c>
    </row>
    <row r="284" spans="1:7" ht="15" customHeight="1" x14ac:dyDescent="0.25">
      <c r="A284" s="28" t="s">
        <v>763</v>
      </c>
      <c r="B284" s="29" t="s">
        <v>764</v>
      </c>
      <c r="C284" s="28" t="s">
        <v>16</v>
      </c>
      <c r="D284" s="28" t="s">
        <v>26</v>
      </c>
      <c r="E284" s="30">
        <v>1</v>
      </c>
      <c r="F284" s="31">
        <v>1048.33</v>
      </c>
      <c r="G284" s="34">
        <f>TRUNC(TRUNC(E284,8)*F284,2)</f>
        <v>1048.33</v>
      </c>
    </row>
    <row r="285" spans="1:7" ht="15" customHeight="1" x14ac:dyDescent="0.25">
      <c r="A285" s="8"/>
      <c r="B285" s="8"/>
      <c r="C285" s="8"/>
      <c r="D285" s="8"/>
      <c r="E285" s="101" t="s">
        <v>608</v>
      </c>
      <c r="F285" s="101"/>
      <c r="G285" s="43">
        <f>SUM(G283:G284)</f>
        <v>1114.56</v>
      </c>
    </row>
    <row r="286" spans="1:7" ht="15" customHeight="1" x14ac:dyDescent="0.25">
      <c r="A286" s="100" t="s">
        <v>614</v>
      </c>
      <c r="B286" s="100"/>
      <c r="C286" s="41" t="s">
        <v>3</v>
      </c>
      <c r="D286" s="41" t="s">
        <v>4</v>
      </c>
      <c r="E286" s="41" t="s">
        <v>594</v>
      </c>
      <c r="F286" s="41" t="s">
        <v>595</v>
      </c>
      <c r="G286" s="42" t="s">
        <v>596</v>
      </c>
    </row>
    <row r="287" spans="1:7" ht="21" customHeight="1" x14ac:dyDescent="0.25">
      <c r="A287" s="28" t="s">
        <v>765</v>
      </c>
      <c r="B287" s="29" t="s">
        <v>766</v>
      </c>
      <c r="C287" s="28" t="s">
        <v>16</v>
      </c>
      <c r="D287" s="28" t="s">
        <v>633</v>
      </c>
      <c r="E287" s="30">
        <v>1.88029267</v>
      </c>
      <c r="F287" s="31">
        <v>27.84</v>
      </c>
      <c r="G287" s="34">
        <f>TRUNC(TRUNC(E287,8)*F287,2)</f>
        <v>52.34</v>
      </c>
    </row>
    <row r="288" spans="1:7" ht="15" customHeight="1" x14ac:dyDescent="0.25">
      <c r="A288" s="28" t="s">
        <v>634</v>
      </c>
      <c r="B288" s="29" t="s">
        <v>635</v>
      </c>
      <c r="C288" s="28" t="s">
        <v>16</v>
      </c>
      <c r="D288" s="28" t="s">
        <v>633</v>
      </c>
      <c r="E288" s="30">
        <v>1.56976574</v>
      </c>
      <c r="F288" s="31">
        <v>22.86</v>
      </c>
      <c r="G288" s="34">
        <f>TRUNC(TRUNC(E288,8)*F288,2)</f>
        <v>35.880000000000003</v>
      </c>
    </row>
    <row r="289" spans="1:7" ht="18" customHeight="1" x14ac:dyDescent="0.25">
      <c r="A289" s="8"/>
      <c r="B289" s="8"/>
      <c r="C289" s="8"/>
      <c r="D289" s="8"/>
      <c r="E289" s="101" t="s">
        <v>621</v>
      </c>
      <c r="F289" s="101"/>
      <c r="G289" s="43">
        <f>SUM(G287:G288)</f>
        <v>88.22</v>
      </c>
    </row>
    <row r="290" spans="1:7" ht="15" customHeight="1" x14ac:dyDescent="0.25">
      <c r="A290" s="8"/>
      <c r="B290" s="8"/>
      <c r="C290" s="8"/>
      <c r="D290" s="8"/>
      <c r="E290" s="97" t="s">
        <v>609</v>
      </c>
      <c r="F290" s="97"/>
      <c r="G290" s="44">
        <f>ROUND(SUM(G285,G289),2)</f>
        <v>1202.78</v>
      </c>
    </row>
    <row r="291" spans="1:7" ht="15" customHeight="1" x14ac:dyDescent="0.25">
      <c r="A291" s="8"/>
      <c r="B291" s="8"/>
      <c r="C291" s="8"/>
      <c r="D291" s="8"/>
      <c r="E291" s="97" t="s">
        <v>610</v>
      </c>
      <c r="F291" s="97"/>
      <c r="G291" s="44">
        <f>ROUND(G290*(29.84/100),2)</f>
        <v>358.91</v>
      </c>
    </row>
    <row r="292" spans="1:7" ht="15" customHeight="1" x14ac:dyDescent="0.25">
      <c r="A292" s="8"/>
      <c r="B292" s="8"/>
      <c r="C292" s="8"/>
      <c r="D292" s="8"/>
      <c r="E292" s="97" t="s">
        <v>611</v>
      </c>
      <c r="F292" s="97"/>
      <c r="G292" s="44">
        <f>G291+G290</f>
        <v>1561.69</v>
      </c>
    </row>
    <row r="293" spans="1:7" ht="15" customHeight="1" x14ac:dyDescent="0.25">
      <c r="A293" s="8"/>
      <c r="B293" s="8"/>
      <c r="C293" s="8"/>
      <c r="D293" s="8"/>
      <c r="E293" s="97" t="s">
        <v>636</v>
      </c>
      <c r="F293" s="97"/>
      <c r="G293" s="45">
        <v>36.520000000000003</v>
      </c>
    </row>
    <row r="294" spans="1:7" ht="9.9499999999999993" customHeight="1" x14ac:dyDescent="0.25">
      <c r="A294" s="8"/>
      <c r="B294" s="8"/>
      <c r="C294" s="8"/>
      <c r="D294" s="8"/>
      <c r="E294" s="98"/>
      <c r="F294" s="98"/>
      <c r="G294" s="98"/>
    </row>
    <row r="295" spans="1:7" ht="20.100000000000001" customHeight="1" x14ac:dyDescent="0.25">
      <c r="A295" s="99" t="s">
        <v>767</v>
      </c>
      <c r="B295" s="99"/>
      <c r="C295" s="99"/>
      <c r="D295" s="99"/>
      <c r="E295" s="99"/>
      <c r="F295" s="99"/>
      <c r="G295" s="99"/>
    </row>
    <row r="296" spans="1:7" ht="15" customHeight="1" x14ac:dyDescent="0.25">
      <c r="A296" s="100" t="s">
        <v>614</v>
      </c>
      <c r="B296" s="100"/>
      <c r="C296" s="41" t="s">
        <v>3</v>
      </c>
      <c r="D296" s="41" t="s">
        <v>4</v>
      </c>
      <c r="E296" s="41" t="s">
        <v>594</v>
      </c>
      <c r="F296" s="41" t="s">
        <v>595</v>
      </c>
      <c r="G296" s="42" t="s">
        <v>596</v>
      </c>
    </row>
    <row r="297" spans="1:7" ht="15" customHeight="1" x14ac:dyDescent="0.25">
      <c r="A297" s="28" t="s">
        <v>714</v>
      </c>
      <c r="B297" s="29" t="s">
        <v>715</v>
      </c>
      <c r="C297" s="28" t="s">
        <v>16</v>
      </c>
      <c r="D297" s="28" t="s">
        <v>633</v>
      </c>
      <c r="E297" s="30">
        <v>0.16776505</v>
      </c>
      <c r="F297" s="31">
        <v>27.96</v>
      </c>
      <c r="G297" s="34">
        <f>TRUNC(TRUNC(E297,8)*F297,2)</f>
        <v>4.6900000000000004</v>
      </c>
    </row>
    <row r="298" spans="1:7" ht="15" customHeight="1" x14ac:dyDescent="0.25">
      <c r="A298" s="28" t="s">
        <v>634</v>
      </c>
      <c r="B298" s="29" t="s">
        <v>635</v>
      </c>
      <c r="C298" s="28" t="s">
        <v>16</v>
      </c>
      <c r="D298" s="28" t="s">
        <v>633</v>
      </c>
      <c r="E298" s="30">
        <v>0.16740740000000001</v>
      </c>
      <c r="F298" s="31">
        <v>22.86</v>
      </c>
      <c r="G298" s="34">
        <f>TRUNC(TRUNC(E298,8)*F298,2)</f>
        <v>3.82</v>
      </c>
    </row>
    <row r="299" spans="1:7" ht="18" customHeight="1" x14ac:dyDescent="0.25">
      <c r="A299" s="8"/>
      <c r="B299" s="8"/>
      <c r="C299" s="8"/>
      <c r="D299" s="8"/>
      <c r="E299" s="101" t="s">
        <v>621</v>
      </c>
      <c r="F299" s="101"/>
      <c r="G299" s="43">
        <f>SUM(G297:G298)</f>
        <v>8.51</v>
      </c>
    </row>
    <row r="300" spans="1:7" ht="15" customHeight="1" x14ac:dyDescent="0.25">
      <c r="A300" s="100" t="s">
        <v>691</v>
      </c>
      <c r="B300" s="100"/>
      <c r="C300" s="41" t="s">
        <v>3</v>
      </c>
      <c r="D300" s="41" t="s">
        <v>4</v>
      </c>
      <c r="E300" s="41" t="s">
        <v>594</v>
      </c>
      <c r="F300" s="41" t="s">
        <v>595</v>
      </c>
      <c r="G300" s="42" t="s">
        <v>596</v>
      </c>
    </row>
    <row r="301" spans="1:7" ht="15" customHeight="1" x14ac:dyDescent="0.25">
      <c r="A301" s="28" t="s">
        <v>768</v>
      </c>
      <c r="B301" s="29" t="s">
        <v>769</v>
      </c>
      <c r="C301" s="28" t="s">
        <v>16</v>
      </c>
      <c r="D301" s="28" t="s">
        <v>46</v>
      </c>
      <c r="E301" s="30">
        <v>5.8592499999999999E-3</v>
      </c>
      <c r="F301" s="31">
        <v>670.45</v>
      </c>
      <c r="G301" s="34">
        <f>TRUNC(TRUNC(E301,8)*F301,2)</f>
        <v>3.92</v>
      </c>
    </row>
    <row r="302" spans="1:7" ht="15" customHeight="1" x14ac:dyDescent="0.25">
      <c r="A302" s="8"/>
      <c r="B302" s="8"/>
      <c r="C302" s="8"/>
      <c r="D302" s="8"/>
      <c r="E302" s="101" t="s">
        <v>694</v>
      </c>
      <c r="F302" s="101"/>
      <c r="G302" s="43">
        <f>SUM(G301:G301)</f>
        <v>3.92</v>
      </c>
    </row>
    <row r="303" spans="1:7" ht="15" customHeight="1" x14ac:dyDescent="0.25">
      <c r="A303" s="8"/>
      <c r="B303" s="8"/>
      <c r="C303" s="8"/>
      <c r="D303" s="8"/>
      <c r="E303" s="97" t="s">
        <v>609</v>
      </c>
      <c r="F303" s="97"/>
      <c r="G303" s="44">
        <f>ROUND(SUM(G299,G302),2)</f>
        <v>12.43</v>
      </c>
    </row>
    <row r="304" spans="1:7" ht="15" customHeight="1" x14ac:dyDescent="0.25">
      <c r="A304" s="8"/>
      <c r="B304" s="8"/>
      <c r="C304" s="8"/>
      <c r="D304" s="8"/>
      <c r="E304" s="97" t="s">
        <v>610</v>
      </c>
      <c r="F304" s="97"/>
      <c r="G304" s="44">
        <f>ROUND(G303*(29.84/100),2)</f>
        <v>3.71</v>
      </c>
    </row>
    <row r="305" spans="1:7" ht="15" customHeight="1" x14ac:dyDescent="0.25">
      <c r="A305" s="8"/>
      <c r="B305" s="8"/>
      <c r="C305" s="8"/>
      <c r="D305" s="8"/>
      <c r="E305" s="97" t="s">
        <v>611</v>
      </c>
      <c r="F305" s="97"/>
      <c r="G305" s="44">
        <f>G304+G303</f>
        <v>16.14</v>
      </c>
    </row>
    <row r="306" spans="1:7" ht="15" customHeight="1" x14ac:dyDescent="0.25">
      <c r="A306" s="8"/>
      <c r="B306" s="8"/>
      <c r="C306" s="8"/>
      <c r="D306" s="8"/>
      <c r="E306" s="97" t="s">
        <v>636</v>
      </c>
      <c r="F306" s="97"/>
      <c r="G306" s="45">
        <v>2014.35</v>
      </c>
    </row>
    <row r="307" spans="1:7" ht="9.9499999999999993" customHeight="1" x14ac:dyDescent="0.25">
      <c r="A307" s="8"/>
      <c r="B307" s="8"/>
      <c r="C307" s="8"/>
      <c r="D307" s="8"/>
      <c r="E307" s="98"/>
      <c r="F307" s="98"/>
      <c r="G307" s="98"/>
    </row>
    <row r="308" spans="1:7" ht="20.100000000000001" customHeight="1" x14ac:dyDescent="0.25">
      <c r="A308" s="99" t="s">
        <v>770</v>
      </c>
      <c r="B308" s="99"/>
      <c r="C308" s="99"/>
      <c r="D308" s="99"/>
      <c r="E308" s="99"/>
      <c r="F308" s="99"/>
      <c r="G308" s="99"/>
    </row>
    <row r="309" spans="1:7" ht="15" customHeight="1" x14ac:dyDescent="0.25">
      <c r="A309" s="100" t="s">
        <v>614</v>
      </c>
      <c r="B309" s="100"/>
      <c r="C309" s="41" t="s">
        <v>3</v>
      </c>
      <c r="D309" s="41" t="s">
        <v>4</v>
      </c>
      <c r="E309" s="41" t="s">
        <v>594</v>
      </c>
      <c r="F309" s="41" t="s">
        <v>595</v>
      </c>
      <c r="G309" s="42" t="s">
        <v>596</v>
      </c>
    </row>
    <row r="310" spans="1:7" ht="21" customHeight="1" x14ac:dyDescent="0.25">
      <c r="A310" s="28" t="s">
        <v>771</v>
      </c>
      <c r="B310" s="29" t="s">
        <v>772</v>
      </c>
      <c r="C310" s="28" t="s">
        <v>16</v>
      </c>
      <c r="D310" s="28" t="s">
        <v>633</v>
      </c>
      <c r="E310" s="30">
        <v>0.43232692</v>
      </c>
      <c r="F310" s="31">
        <v>22.86</v>
      </c>
      <c r="G310" s="34">
        <f>TRUNC(TRUNC(E310,8)*F310,2)</f>
        <v>9.8800000000000008</v>
      </c>
    </row>
    <row r="311" spans="1:7" ht="15" customHeight="1" x14ac:dyDescent="0.25">
      <c r="A311" s="28" t="s">
        <v>714</v>
      </c>
      <c r="B311" s="29" t="s">
        <v>715</v>
      </c>
      <c r="C311" s="28" t="s">
        <v>16</v>
      </c>
      <c r="D311" s="28" t="s">
        <v>633</v>
      </c>
      <c r="E311" s="30">
        <v>0.55703661000000004</v>
      </c>
      <c r="F311" s="31">
        <v>27.96</v>
      </c>
      <c r="G311" s="34">
        <f>TRUNC(TRUNC(E311,8)*F311,2)</f>
        <v>15.57</v>
      </c>
    </row>
    <row r="312" spans="1:7" ht="18" customHeight="1" x14ac:dyDescent="0.25">
      <c r="A312" s="8"/>
      <c r="B312" s="8"/>
      <c r="C312" s="8"/>
      <c r="D312" s="8"/>
      <c r="E312" s="101" t="s">
        <v>621</v>
      </c>
      <c r="F312" s="101"/>
      <c r="G312" s="43">
        <f>SUM(G310:G311)</f>
        <v>25.450000000000003</v>
      </c>
    </row>
    <row r="313" spans="1:7" ht="15" customHeight="1" x14ac:dyDescent="0.25">
      <c r="A313" s="100" t="s">
        <v>691</v>
      </c>
      <c r="B313" s="100"/>
      <c r="C313" s="41" t="s">
        <v>3</v>
      </c>
      <c r="D313" s="41" t="s">
        <v>4</v>
      </c>
      <c r="E313" s="41" t="s">
        <v>594</v>
      </c>
      <c r="F313" s="41" t="s">
        <v>595</v>
      </c>
      <c r="G313" s="42" t="s">
        <v>596</v>
      </c>
    </row>
    <row r="314" spans="1:7" ht="15" customHeight="1" x14ac:dyDescent="0.25">
      <c r="A314" s="28" t="s">
        <v>739</v>
      </c>
      <c r="B314" s="29" t="s">
        <v>740</v>
      </c>
      <c r="C314" s="28" t="s">
        <v>16</v>
      </c>
      <c r="D314" s="28" t="s">
        <v>46</v>
      </c>
      <c r="E314" s="30">
        <v>2.4941930000000001E-2</v>
      </c>
      <c r="F314" s="31">
        <v>472.57</v>
      </c>
      <c r="G314" s="34">
        <f>TRUNC(TRUNC(E314,8)*F314,2)</f>
        <v>11.78</v>
      </c>
    </row>
    <row r="315" spans="1:7" ht="15" customHeight="1" x14ac:dyDescent="0.25">
      <c r="A315" s="8"/>
      <c r="B315" s="8"/>
      <c r="C315" s="8"/>
      <c r="D315" s="8"/>
      <c r="E315" s="101" t="s">
        <v>694</v>
      </c>
      <c r="F315" s="101"/>
      <c r="G315" s="43">
        <f>SUM(G314:G314)</f>
        <v>11.78</v>
      </c>
    </row>
    <row r="316" spans="1:7" ht="15" customHeight="1" x14ac:dyDescent="0.25">
      <c r="A316" s="8"/>
      <c r="B316" s="8"/>
      <c r="C316" s="8"/>
      <c r="D316" s="8"/>
      <c r="E316" s="97" t="s">
        <v>609</v>
      </c>
      <c r="F316" s="97"/>
      <c r="G316" s="44">
        <f>ROUND(SUM(G312,G315),2)</f>
        <v>37.229999999999997</v>
      </c>
    </row>
    <row r="317" spans="1:7" ht="15" customHeight="1" x14ac:dyDescent="0.25">
      <c r="A317" s="8"/>
      <c r="B317" s="8"/>
      <c r="C317" s="8"/>
      <c r="D317" s="8"/>
      <c r="E317" s="97" t="s">
        <v>610</v>
      </c>
      <c r="F317" s="97"/>
      <c r="G317" s="44">
        <f>ROUND(G316*(29.84/100),2)</f>
        <v>11.11</v>
      </c>
    </row>
    <row r="318" spans="1:7" ht="15" customHeight="1" x14ac:dyDescent="0.25">
      <c r="A318" s="8"/>
      <c r="B318" s="8"/>
      <c r="C318" s="8"/>
      <c r="D318" s="8"/>
      <c r="E318" s="97" t="s">
        <v>611</v>
      </c>
      <c r="F318" s="97"/>
      <c r="G318" s="44">
        <f>G317+G316</f>
        <v>48.339999999999996</v>
      </c>
    </row>
    <row r="319" spans="1:7" ht="15" customHeight="1" x14ac:dyDescent="0.25">
      <c r="A319" s="8"/>
      <c r="B319" s="8"/>
      <c r="C319" s="8"/>
      <c r="D319" s="8"/>
      <c r="E319" s="97" t="s">
        <v>636</v>
      </c>
      <c r="F319" s="97"/>
      <c r="G319" s="45">
        <v>1728.3</v>
      </c>
    </row>
    <row r="320" spans="1:7" ht="9.9499999999999993" customHeight="1" x14ac:dyDescent="0.25">
      <c r="A320" s="8"/>
      <c r="B320" s="8"/>
      <c r="C320" s="8"/>
      <c r="D320" s="8"/>
      <c r="E320" s="98"/>
      <c r="F320" s="98"/>
      <c r="G320" s="98"/>
    </row>
    <row r="321" spans="1:7" ht="20.100000000000001" customHeight="1" x14ac:dyDescent="0.25">
      <c r="A321" s="99" t="s">
        <v>773</v>
      </c>
      <c r="B321" s="99"/>
      <c r="C321" s="99"/>
      <c r="D321" s="99"/>
      <c r="E321" s="99"/>
      <c r="F321" s="99"/>
      <c r="G321" s="99"/>
    </row>
    <row r="322" spans="1:7" ht="15" customHeight="1" x14ac:dyDescent="0.25">
      <c r="A322" s="100" t="s">
        <v>614</v>
      </c>
      <c r="B322" s="100"/>
      <c r="C322" s="41" t="s">
        <v>3</v>
      </c>
      <c r="D322" s="41" t="s">
        <v>4</v>
      </c>
      <c r="E322" s="41" t="s">
        <v>594</v>
      </c>
      <c r="F322" s="41" t="s">
        <v>595</v>
      </c>
      <c r="G322" s="42" t="s">
        <v>596</v>
      </c>
    </row>
    <row r="323" spans="1:7" ht="21" customHeight="1" x14ac:dyDescent="0.25">
      <c r="A323" s="28" t="s">
        <v>771</v>
      </c>
      <c r="B323" s="29" t="s">
        <v>772</v>
      </c>
      <c r="C323" s="28" t="s">
        <v>16</v>
      </c>
      <c r="D323" s="28" t="s">
        <v>633</v>
      </c>
      <c r="E323" s="30">
        <v>0.28559280999999997</v>
      </c>
      <c r="F323" s="31">
        <v>22.86</v>
      </c>
      <c r="G323" s="34">
        <f>TRUNC(TRUNC(E323,8)*F323,2)</f>
        <v>6.52</v>
      </c>
    </row>
    <row r="324" spans="1:7" ht="15" customHeight="1" x14ac:dyDescent="0.25">
      <c r="A324" s="28" t="s">
        <v>714</v>
      </c>
      <c r="B324" s="29" t="s">
        <v>715</v>
      </c>
      <c r="C324" s="28" t="s">
        <v>16</v>
      </c>
      <c r="D324" s="28" t="s">
        <v>633</v>
      </c>
      <c r="E324" s="30">
        <v>0.4791456</v>
      </c>
      <c r="F324" s="31">
        <v>27.96</v>
      </c>
      <c r="G324" s="34">
        <f>TRUNC(TRUNC(E324,8)*F324,2)</f>
        <v>13.39</v>
      </c>
    </row>
    <row r="325" spans="1:7" ht="18" customHeight="1" x14ac:dyDescent="0.25">
      <c r="A325" s="8"/>
      <c r="B325" s="8"/>
      <c r="C325" s="8"/>
      <c r="D325" s="8"/>
      <c r="E325" s="101" t="s">
        <v>621</v>
      </c>
      <c r="F325" s="101"/>
      <c r="G325" s="43">
        <f>SUM(G323:G324)</f>
        <v>19.91</v>
      </c>
    </row>
    <row r="326" spans="1:7" ht="15" customHeight="1" x14ac:dyDescent="0.25">
      <c r="A326" s="100" t="s">
        <v>691</v>
      </c>
      <c r="B326" s="100"/>
      <c r="C326" s="41" t="s">
        <v>3</v>
      </c>
      <c r="D326" s="41" t="s">
        <v>4</v>
      </c>
      <c r="E326" s="41" t="s">
        <v>594</v>
      </c>
      <c r="F326" s="41" t="s">
        <v>595</v>
      </c>
      <c r="G326" s="42" t="s">
        <v>596</v>
      </c>
    </row>
    <row r="327" spans="1:7" ht="15" customHeight="1" x14ac:dyDescent="0.25">
      <c r="A327" s="28" t="s">
        <v>739</v>
      </c>
      <c r="B327" s="29" t="s">
        <v>740</v>
      </c>
      <c r="C327" s="28" t="s">
        <v>16</v>
      </c>
      <c r="D327" s="28" t="s">
        <v>46</v>
      </c>
      <c r="E327" s="30">
        <v>2.5199360000000001E-2</v>
      </c>
      <c r="F327" s="31">
        <v>472.57</v>
      </c>
      <c r="G327" s="34">
        <f>TRUNC(TRUNC(E327,8)*F327,2)</f>
        <v>11.9</v>
      </c>
    </row>
    <row r="328" spans="1:7" ht="15" customHeight="1" x14ac:dyDescent="0.25">
      <c r="A328" s="8"/>
      <c r="B328" s="8"/>
      <c r="C328" s="8"/>
      <c r="D328" s="8"/>
      <c r="E328" s="101" t="s">
        <v>694</v>
      </c>
      <c r="F328" s="101"/>
      <c r="G328" s="43">
        <f>SUM(G327:G327)</f>
        <v>11.9</v>
      </c>
    </row>
    <row r="329" spans="1:7" ht="15" customHeight="1" x14ac:dyDescent="0.25">
      <c r="A329" s="8"/>
      <c r="B329" s="8"/>
      <c r="C329" s="8"/>
      <c r="D329" s="8"/>
      <c r="E329" s="97" t="s">
        <v>609</v>
      </c>
      <c r="F329" s="97"/>
      <c r="G329" s="44">
        <f>ROUND(SUM(G325,G328),2)</f>
        <v>31.81</v>
      </c>
    </row>
    <row r="330" spans="1:7" ht="15" customHeight="1" x14ac:dyDescent="0.25">
      <c r="A330" s="8"/>
      <c r="B330" s="8"/>
      <c r="C330" s="8"/>
      <c r="D330" s="8"/>
      <c r="E330" s="97" t="s">
        <v>610</v>
      </c>
      <c r="F330" s="97"/>
      <c r="G330" s="44">
        <f>ROUND(G329*(29.84/100),2)</f>
        <v>9.49</v>
      </c>
    </row>
    <row r="331" spans="1:7" ht="15" customHeight="1" x14ac:dyDescent="0.25">
      <c r="A331" s="8"/>
      <c r="B331" s="8"/>
      <c r="C331" s="8"/>
      <c r="D331" s="8"/>
      <c r="E331" s="97" t="s">
        <v>611</v>
      </c>
      <c r="F331" s="97"/>
      <c r="G331" s="44">
        <f>G330+G329</f>
        <v>41.3</v>
      </c>
    </row>
    <row r="332" spans="1:7" ht="15" customHeight="1" x14ac:dyDescent="0.25">
      <c r="A332" s="8"/>
      <c r="B332" s="8"/>
      <c r="C332" s="8"/>
      <c r="D332" s="8"/>
      <c r="E332" s="97" t="s">
        <v>636</v>
      </c>
      <c r="F332" s="97"/>
      <c r="G332" s="45">
        <v>281.32</v>
      </c>
    </row>
    <row r="333" spans="1:7" ht="9.9499999999999993" customHeight="1" x14ac:dyDescent="0.25">
      <c r="A333" s="8"/>
      <c r="B333" s="8"/>
      <c r="C333" s="8"/>
      <c r="D333" s="8"/>
      <c r="E333" s="98"/>
      <c r="F333" s="98"/>
      <c r="G333" s="98"/>
    </row>
    <row r="334" spans="1:7" ht="20.100000000000001" customHeight="1" x14ac:dyDescent="0.25">
      <c r="A334" s="99" t="s">
        <v>774</v>
      </c>
      <c r="B334" s="99"/>
      <c r="C334" s="99"/>
      <c r="D334" s="99"/>
      <c r="E334" s="99"/>
      <c r="F334" s="99"/>
      <c r="G334" s="99"/>
    </row>
    <row r="335" spans="1:7" ht="15" customHeight="1" x14ac:dyDescent="0.25">
      <c r="A335" s="100" t="s">
        <v>593</v>
      </c>
      <c r="B335" s="100"/>
      <c r="C335" s="41" t="s">
        <v>3</v>
      </c>
      <c r="D335" s="41" t="s">
        <v>4</v>
      </c>
      <c r="E335" s="41" t="s">
        <v>594</v>
      </c>
      <c r="F335" s="41" t="s">
        <v>595</v>
      </c>
      <c r="G335" s="42" t="s">
        <v>596</v>
      </c>
    </row>
    <row r="336" spans="1:7" ht="15" customHeight="1" x14ac:dyDescent="0.25">
      <c r="A336" s="28" t="s">
        <v>775</v>
      </c>
      <c r="B336" s="29" t="s">
        <v>776</v>
      </c>
      <c r="C336" s="28" t="s">
        <v>16</v>
      </c>
      <c r="D336" s="28" t="s">
        <v>252</v>
      </c>
      <c r="E336" s="30">
        <v>4</v>
      </c>
      <c r="F336" s="31">
        <v>1.06</v>
      </c>
      <c r="G336" s="34">
        <f>TRUNC(TRUNC(E336,8)*F336,2)</f>
        <v>4.24</v>
      </c>
    </row>
    <row r="337" spans="1:7" ht="21" customHeight="1" x14ac:dyDescent="0.25">
      <c r="A337" s="28" t="s">
        <v>777</v>
      </c>
      <c r="B337" s="29" t="s">
        <v>778</v>
      </c>
      <c r="C337" s="28" t="s">
        <v>16</v>
      </c>
      <c r="D337" s="28" t="s">
        <v>252</v>
      </c>
      <c r="E337" s="30">
        <v>0.33</v>
      </c>
      <c r="F337" s="31">
        <v>4.38</v>
      </c>
      <c r="G337" s="34">
        <f>TRUNC(TRUNC(E337,8)*F337,2)</f>
        <v>1.44</v>
      </c>
    </row>
    <row r="338" spans="1:7" ht="15" customHeight="1" x14ac:dyDescent="0.25">
      <c r="A338" s="28" t="s">
        <v>779</v>
      </c>
      <c r="B338" s="29" t="s">
        <v>780</v>
      </c>
      <c r="C338" s="28" t="s">
        <v>16</v>
      </c>
      <c r="D338" s="28" t="s">
        <v>26</v>
      </c>
      <c r="E338" s="30">
        <v>1.05</v>
      </c>
      <c r="F338" s="31">
        <v>30.5</v>
      </c>
      <c r="G338" s="34">
        <f>TRUNC(TRUNC(E338,8)*F338,2)</f>
        <v>32.020000000000003</v>
      </c>
    </row>
    <row r="339" spans="1:7" ht="15" customHeight="1" x14ac:dyDescent="0.25">
      <c r="A339" s="8"/>
      <c r="B339" s="8"/>
      <c r="C339" s="8"/>
      <c r="D339" s="8"/>
      <c r="E339" s="101" t="s">
        <v>608</v>
      </c>
      <c r="F339" s="101"/>
      <c r="G339" s="43">
        <f>SUM(G336:G338)</f>
        <v>37.700000000000003</v>
      </c>
    </row>
    <row r="340" spans="1:7" ht="15" customHeight="1" x14ac:dyDescent="0.25">
      <c r="A340" s="100" t="s">
        <v>614</v>
      </c>
      <c r="B340" s="100"/>
      <c r="C340" s="41" t="s">
        <v>3</v>
      </c>
      <c r="D340" s="41" t="s">
        <v>4</v>
      </c>
      <c r="E340" s="41" t="s">
        <v>594</v>
      </c>
      <c r="F340" s="41" t="s">
        <v>595</v>
      </c>
      <c r="G340" s="42" t="s">
        <v>596</v>
      </c>
    </row>
    <row r="341" spans="1:7" ht="21" customHeight="1" x14ac:dyDescent="0.25">
      <c r="A341" s="28" t="s">
        <v>771</v>
      </c>
      <c r="B341" s="29" t="s">
        <v>772</v>
      </c>
      <c r="C341" s="28" t="s">
        <v>16</v>
      </c>
      <c r="D341" s="28" t="s">
        <v>633</v>
      </c>
      <c r="E341" s="30">
        <v>9.3825240000000004E-2</v>
      </c>
      <c r="F341" s="31">
        <v>22.86</v>
      </c>
      <c r="G341" s="34">
        <f>TRUNC(TRUNC(E341,8)*F341,2)</f>
        <v>2.14</v>
      </c>
    </row>
    <row r="342" spans="1:7" ht="15" customHeight="1" x14ac:dyDescent="0.25">
      <c r="A342" s="28" t="s">
        <v>714</v>
      </c>
      <c r="B342" s="29" t="s">
        <v>715</v>
      </c>
      <c r="C342" s="28" t="s">
        <v>16</v>
      </c>
      <c r="D342" s="28" t="s">
        <v>633</v>
      </c>
      <c r="E342" s="30">
        <v>0.43132198999999999</v>
      </c>
      <c r="F342" s="31">
        <v>27.96</v>
      </c>
      <c r="G342" s="34">
        <f>TRUNC(TRUNC(E342,8)*F342,2)</f>
        <v>12.05</v>
      </c>
    </row>
    <row r="343" spans="1:7" ht="18" customHeight="1" x14ac:dyDescent="0.25">
      <c r="A343" s="8"/>
      <c r="B343" s="8"/>
      <c r="C343" s="8"/>
      <c r="D343" s="8"/>
      <c r="E343" s="101" t="s">
        <v>621</v>
      </c>
      <c r="F343" s="101"/>
      <c r="G343" s="43">
        <f>SUM(G341:G342)</f>
        <v>14.190000000000001</v>
      </c>
    </row>
    <row r="344" spans="1:7" ht="15" customHeight="1" x14ac:dyDescent="0.25">
      <c r="A344" s="8"/>
      <c r="B344" s="8"/>
      <c r="C344" s="8"/>
      <c r="D344" s="8"/>
      <c r="E344" s="97" t="s">
        <v>609</v>
      </c>
      <c r="F344" s="97"/>
      <c r="G344" s="44">
        <f>ROUND(SUM(G339,G343),2)</f>
        <v>51.89</v>
      </c>
    </row>
    <row r="345" spans="1:7" ht="15" customHeight="1" x14ac:dyDescent="0.25">
      <c r="A345" s="8"/>
      <c r="B345" s="8"/>
      <c r="C345" s="8"/>
      <c r="D345" s="8"/>
      <c r="E345" s="97" t="s">
        <v>610</v>
      </c>
      <c r="F345" s="97"/>
      <c r="G345" s="44">
        <f>ROUND(G344*(29.84/100),2)</f>
        <v>15.48</v>
      </c>
    </row>
    <row r="346" spans="1:7" ht="15" customHeight="1" x14ac:dyDescent="0.25">
      <c r="A346" s="8"/>
      <c r="B346" s="8"/>
      <c r="C346" s="8"/>
      <c r="D346" s="8"/>
      <c r="E346" s="97" t="s">
        <v>611</v>
      </c>
      <c r="F346" s="97"/>
      <c r="G346" s="44">
        <f>G345+G344</f>
        <v>67.37</v>
      </c>
    </row>
    <row r="347" spans="1:7" ht="15" customHeight="1" x14ac:dyDescent="0.25">
      <c r="A347" s="8"/>
      <c r="B347" s="8"/>
      <c r="C347" s="8"/>
      <c r="D347" s="8"/>
      <c r="E347" s="97" t="s">
        <v>636</v>
      </c>
      <c r="F347" s="97"/>
      <c r="G347" s="45">
        <v>281.32</v>
      </c>
    </row>
    <row r="348" spans="1:7" ht="9.9499999999999993" customHeight="1" x14ac:dyDescent="0.25">
      <c r="A348" s="8"/>
      <c r="B348" s="8"/>
      <c r="C348" s="8"/>
      <c r="D348" s="8"/>
      <c r="E348" s="98"/>
      <c r="F348" s="98"/>
      <c r="G348" s="98"/>
    </row>
    <row r="349" spans="1:7" ht="20.100000000000001" customHeight="1" x14ac:dyDescent="0.25">
      <c r="A349" s="99" t="s">
        <v>781</v>
      </c>
      <c r="B349" s="99"/>
      <c r="C349" s="99"/>
      <c r="D349" s="99"/>
      <c r="E349" s="99"/>
      <c r="F349" s="99"/>
      <c r="G349" s="99"/>
    </row>
    <row r="350" spans="1:7" ht="15" customHeight="1" x14ac:dyDescent="0.25">
      <c r="A350" s="100" t="s">
        <v>593</v>
      </c>
      <c r="B350" s="100"/>
      <c r="C350" s="41" t="s">
        <v>3</v>
      </c>
      <c r="D350" s="41" t="s">
        <v>4</v>
      </c>
      <c r="E350" s="41" t="s">
        <v>594</v>
      </c>
      <c r="F350" s="41" t="s">
        <v>595</v>
      </c>
      <c r="G350" s="42" t="s">
        <v>596</v>
      </c>
    </row>
    <row r="351" spans="1:7" ht="15" customHeight="1" x14ac:dyDescent="0.25">
      <c r="A351" s="28" t="s">
        <v>707</v>
      </c>
      <c r="B351" s="29" t="s">
        <v>708</v>
      </c>
      <c r="C351" s="28" t="s">
        <v>16</v>
      </c>
      <c r="D351" s="28" t="s">
        <v>46</v>
      </c>
      <c r="E351" s="30">
        <v>7.0000000000000007E-2</v>
      </c>
      <c r="F351" s="31">
        <v>94.08</v>
      </c>
      <c r="G351" s="34">
        <f>TRUNC(TRUNC(E351,8)*F351,2)</f>
        <v>6.58</v>
      </c>
    </row>
    <row r="352" spans="1:7" ht="15" customHeight="1" x14ac:dyDescent="0.25">
      <c r="A352" s="28" t="s">
        <v>709</v>
      </c>
      <c r="B352" s="29" t="s">
        <v>710</v>
      </c>
      <c r="C352" s="28" t="s">
        <v>16</v>
      </c>
      <c r="D352" s="28" t="s">
        <v>711</v>
      </c>
      <c r="E352" s="30">
        <v>0.4</v>
      </c>
      <c r="F352" s="31">
        <v>43.12</v>
      </c>
      <c r="G352" s="34">
        <f>TRUNC(TRUNC(E352,8)*F352,2)</f>
        <v>17.239999999999998</v>
      </c>
    </row>
    <row r="353" spans="1:7" ht="15" customHeight="1" x14ac:dyDescent="0.25">
      <c r="A353" s="28" t="s">
        <v>712</v>
      </c>
      <c r="B353" s="29" t="s">
        <v>713</v>
      </c>
      <c r="C353" s="28" t="s">
        <v>16</v>
      </c>
      <c r="D353" s="28" t="s">
        <v>46</v>
      </c>
      <c r="E353" s="30">
        <v>0.11</v>
      </c>
      <c r="F353" s="31">
        <v>180.32</v>
      </c>
      <c r="G353" s="34">
        <f>TRUNC(TRUNC(E353,8)*F353,2)</f>
        <v>19.829999999999998</v>
      </c>
    </row>
    <row r="354" spans="1:7" ht="15" customHeight="1" x14ac:dyDescent="0.25">
      <c r="A354" s="8"/>
      <c r="B354" s="8"/>
      <c r="C354" s="8"/>
      <c r="D354" s="8"/>
      <c r="E354" s="101" t="s">
        <v>608</v>
      </c>
      <c r="F354" s="101"/>
      <c r="G354" s="43">
        <f>SUM(G351:G353)</f>
        <v>43.65</v>
      </c>
    </row>
    <row r="355" spans="1:7" ht="15" customHeight="1" x14ac:dyDescent="0.25">
      <c r="A355" s="100" t="s">
        <v>614</v>
      </c>
      <c r="B355" s="100"/>
      <c r="C355" s="41" t="s">
        <v>3</v>
      </c>
      <c r="D355" s="41" t="s">
        <v>4</v>
      </c>
      <c r="E355" s="41" t="s">
        <v>594</v>
      </c>
      <c r="F355" s="41" t="s">
        <v>595</v>
      </c>
      <c r="G355" s="42" t="s">
        <v>596</v>
      </c>
    </row>
    <row r="356" spans="1:7" ht="15" customHeight="1" x14ac:dyDescent="0.25">
      <c r="A356" s="28" t="s">
        <v>714</v>
      </c>
      <c r="B356" s="29" t="s">
        <v>715</v>
      </c>
      <c r="C356" s="28" t="s">
        <v>16</v>
      </c>
      <c r="D356" s="28" t="s">
        <v>633</v>
      </c>
      <c r="E356" s="30">
        <v>0.31385382000000001</v>
      </c>
      <c r="F356" s="31">
        <v>27.96</v>
      </c>
      <c r="G356" s="34">
        <f>TRUNC(TRUNC(E356,8)*F356,2)</f>
        <v>8.77</v>
      </c>
    </row>
    <row r="357" spans="1:7" ht="15" customHeight="1" x14ac:dyDescent="0.25">
      <c r="A357" s="28" t="s">
        <v>634</v>
      </c>
      <c r="B357" s="29" t="s">
        <v>635</v>
      </c>
      <c r="C357" s="28" t="s">
        <v>16</v>
      </c>
      <c r="D357" s="28" t="s">
        <v>633</v>
      </c>
      <c r="E357" s="30">
        <v>0.62798551000000002</v>
      </c>
      <c r="F357" s="31">
        <v>22.86</v>
      </c>
      <c r="G357" s="34">
        <f>TRUNC(TRUNC(E357,8)*F357,2)</f>
        <v>14.35</v>
      </c>
    </row>
    <row r="358" spans="1:7" ht="18" customHeight="1" x14ac:dyDescent="0.25">
      <c r="A358" s="8"/>
      <c r="B358" s="8"/>
      <c r="C358" s="8"/>
      <c r="D358" s="8"/>
      <c r="E358" s="101" t="s">
        <v>621</v>
      </c>
      <c r="F358" s="101"/>
      <c r="G358" s="43">
        <f>SUM(G356:G357)</f>
        <v>23.119999999999997</v>
      </c>
    </row>
    <row r="359" spans="1:7" ht="15" customHeight="1" x14ac:dyDescent="0.25">
      <c r="A359" s="8"/>
      <c r="B359" s="8"/>
      <c r="C359" s="8"/>
      <c r="D359" s="8"/>
      <c r="E359" s="97" t="s">
        <v>609</v>
      </c>
      <c r="F359" s="97"/>
      <c r="G359" s="44">
        <f>ROUND(SUM(G354,G358),2)</f>
        <v>66.77</v>
      </c>
    </row>
    <row r="360" spans="1:7" ht="15" customHeight="1" x14ac:dyDescent="0.25">
      <c r="A360" s="8"/>
      <c r="B360" s="8"/>
      <c r="C360" s="8"/>
      <c r="D360" s="8"/>
      <c r="E360" s="97" t="s">
        <v>610</v>
      </c>
      <c r="F360" s="97"/>
      <c r="G360" s="44">
        <f>ROUND(G359*(29.84/100),2)</f>
        <v>19.920000000000002</v>
      </c>
    </row>
    <row r="361" spans="1:7" ht="15" customHeight="1" x14ac:dyDescent="0.25">
      <c r="A361" s="8"/>
      <c r="B361" s="8"/>
      <c r="C361" s="8"/>
      <c r="D361" s="8"/>
      <c r="E361" s="97" t="s">
        <v>611</v>
      </c>
      <c r="F361" s="97"/>
      <c r="G361" s="44">
        <f>G360+G359</f>
        <v>86.69</v>
      </c>
    </row>
    <row r="362" spans="1:7" ht="15" customHeight="1" x14ac:dyDescent="0.25">
      <c r="A362" s="8"/>
      <c r="B362" s="8"/>
      <c r="C362" s="8"/>
      <c r="D362" s="8"/>
      <c r="E362" s="97" t="s">
        <v>636</v>
      </c>
      <c r="F362" s="97"/>
      <c r="G362" s="45">
        <v>477.12</v>
      </c>
    </row>
    <row r="363" spans="1:7" ht="9.9499999999999993" customHeight="1" x14ac:dyDescent="0.25">
      <c r="A363" s="8"/>
      <c r="B363" s="8"/>
      <c r="C363" s="8"/>
      <c r="D363" s="8"/>
      <c r="E363" s="98"/>
      <c r="F363" s="98"/>
      <c r="G363" s="98"/>
    </row>
    <row r="364" spans="1:7" ht="20.100000000000001" customHeight="1" x14ac:dyDescent="0.25">
      <c r="A364" s="99" t="s">
        <v>782</v>
      </c>
      <c r="B364" s="99"/>
      <c r="C364" s="99"/>
      <c r="D364" s="99"/>
      <c r="E364" s="99"/>
      <c r="F364" s="99"/>
      <c r="G364" s="99"/>
    </row>
    <row r="365" spans="1:7" ht="15" customHeight="1" x14ac:dyDescent="0.25">
      <c r="A365" s="100" t="s">
        <v>593</v>
      </c>
      <c r="B365" s="100"/>
      <c r="C365" s="41" t="s">
        <v>3</v>
      </c>
      <c r="D365" s="41" t="s">
        <v>4</v>
      </c>
      <c r="E365" s="41" t="s">
        <v>594</v>
      </c>
      <c r="F365" s="41" t="s">
        <v>595</v>
      </c>
      <c r="G365" s="42" t="s">
        <v>596</v>
      </c>
    </row>
    <row r="366" spans="1:7" ht="15" customHeight="1" x14ac:dyDescent="0.25">
      <c r="A366" s="28" t="s">
        <v>707</v>
      </c>
      <c r="B366" s="29" t="s">
        <v>708</v>
      </c>
      <c r="C366" s="28" t="s">
        <v>16</v>
      </c>
      <c r="D366" s="28" t="s">
        <v>46</v>
      </c>
      <c r="E366" s="30">
        <v>3.6600000000000001E-2</v>
      </c>
      <c r="F366" s="31">
        <v>94.08</v>
      </c>
      <c r="G366" s="34">
        <f>TRUNC(TRUNC(E366,8)*F366,2)</f>
        <v>3.44</v>
      </c>
    </row>
    <row r="367" spans="1:7" ht="15" customHeight="1" x14ac:dyDescent="0.25">
      <c r="A367" s="28" t="s">
        <v>709</v>
      </c>
      <c r="B367" s="29" t="s">
        <v>710</v>
      </c>
      <c r="C367" s="28" t="s">
        <v>16</v>
      </c>
      <c r="D367" s="28" t="s">
        <v>711</v>
      </c>
      <c r="E367" s="30">
        <v>0.31</v>
      </c>
      <c r="F367" s="31">
        <v>43.12</v>
      </c>
      <c r="G367" s="34">
        <f>TRUNC(TRUNC(E367,8)*F367,2)</f>
        <v>13.36</v>
      </c>
    </row>
    <row r="368" spans="1:7" ht="15" customHeight="1" x14ac:dyDescent="0.25">
      <c r="A368" s="8"/>
      <c r="B368" s="8"/>
      <c r="C368" s="8"/>
      <c r="D368" s="8"/>
      <c r="E368" s="101" t="s">
        <v>608</v>
      </c>
      <c r="F368" s="101"/>
      <c r="G368" s="43">
        <f>SUM(G366:G367)</f>
        <v>16.8</v>
      </c>
    </row>
    <row r="369" spans="1:7" ht="15" customHeight="1" x14ac:dyDescent="0.25">
      <c r="A369" s="100" t="s">
        <v>614</v>
      </c>
      <c r="B369" s="100"/>
      <c r="C369" s="41" t="s">
        <v>3</v>
      </c>
      <c r="D369" s="41" t="s">
        <v>4</v>
      </c>
      <c r="E369" s="41" t="s">
        <v>594</v>
      </c>
      <c r="F369" s="41" t="s">
        <v>595</v>
      </c>
      <c r="G369" s="42" t="s">
        <v>596</v>
      </c>
    </row>
    <row r="370" spans="1:7" ht="15" customHeight="1" x14ac:dyDescent="0.25">
      <c r="A370" s="28" t="s">
        <v>714</v>
      </c>
      <c r="B370" s="29" t="s">
        <v>715</v>
      </c>
      <c r="C370" s="28" t="s">
        <v>16</v>
      </c>
      <c r="D370" s="28" t="s">
        <v>633</v>
      </c>
      <c r="E370" s="30">
        <v>0.19626667</v>
      </c>
      <c r="F370" s="31">
        <v>27.96</v>
      </c>
      <c r="G370" s="34">
        <f>TRUNC(TRUNC(E370,8)*F370,2)</f>
        <v>5.48</v>
      </c>
    </row>
    <row r="371" spans="1:7" ht="15" customHeight="1" x14ac:dyDescent="0.25">
      <c r="A371" s="28" t="s">
        <v>634</v>
      </c>
      <c r="B371" s="29" t="s">
        <v>635</v>
      </c>
      <c r="C371" s="28" t="s">
        <v>16</v>
      </c>
      <c r="D371" s="28" t="s">
        <v>633</v>
      </c>
      <c r="E371" s="30">
        <v>0.47104001000000001</v>
      </c>
      <c r="F371" s="31">
        <v>22.86</v>
      </c>
      <c r="G371" s="34">
        <f>TRUNC(TRUNC(E371,8)*F371,2)</f>
        <v>10.76</v>
      </c>
    </row>
    <row r="372" spans="1:7" ht="18" customHeight="1" x14ac:dyDescent="0.25">
      <c r="A372" s="8"/>
      <c r="B372" s="8"/>
      <c r="C372" s="8"/>
      <c r="D372" s="8"/>
      <c r="E372" s="101" t="s">
        <v>621</v>
      </c>
      <c r="F372" s="101"/>
      <c r="G372" s="43">
        <f>SUM(G370:G371)</f>
        <v>16.240000000000002</v>
      </c>
    </row>
    <row r="373" spans="1:7" ht="15" customHeight="1" x14ac:dyDescent="0.25">
      <c r="A373" s="8"/>
      <c r="B373" s="8"/>
      <c r="C373" s="8"/>
      <c r="D373" s="8"/>
      <c r="E373" s="97" t="s">
        <v>609</v>
      </c>
      <c r="F373" s="97"/>
      <c r="G373" s="44">
        <f>ROUND(SUM(G368,G372),2)</f>
        <v>33.04</v>
      </c>
    </row>
    <row r="374" spans="1:7" ht="15" customHeight="1" x14ac:dyDescent="0.25">
      <c r="A374" s="8"/>
      <c r="B374" s="8"/>
      <c r="C374" s="8"/>
      <c r="D374" s="8"/>
      <c r="E374" s="97" t="s">
        <v>610</v>
      </c>
      <c r="F374" s="97"/>
      <c r="G374" s="44">
        <f>ROUND(G373*(29.84/100),2)</f>
        <v>9.86</v>
      </c>
    </row>
    <row r="375" spans="1:7" ht="15" customHeight="1" x14ac:dyDescent="0.25">
      <c r="A375" s="8"/>
      <c r="B375" s="8"/>
      <c r="C375" s="8"/>
      <c r="D375" s="8"/>
      <c r="E375" s="97" t="s">
        <v>611</v>
      </c>
      <c r="F375" s="97"/>
      <c r="G375" s="44">
        <f>G374+G373</f>
        <v>42.9</v>
      </c>
    </row>
    <row r="376" spans="1:7" ht="15" customHeight="1" x14ac:dyDescent="0.25">
      <c r="A376" s="8"/>
      <c r="B376" s="8"/>
      <c r="C376" s="8"/>
      <c r="D376" s="8"/>
      <c r="E376" s="97" t="s">
        <v>636</v>
      </c>
      <c r="F376" s="97"/>
      <c r="G376" s="45">
        <v>238.56</v>
      </c>
    </row>
    <row r="377" spans="1:7" ht="9.9499999999999993" customHeight="1" x14ac:dyDescent="0.25">
      <c r="A377" s="8"/>
      <c r="B377" s="8"/>
      <c r="C377" s="8"/>
      <c r="D377" s="8"/>
      <c r="E377" s="98"/>
      <c r="F377" s="98"/>
      <c r="G377" s="98"/>
    </row>
    <row r="378" spans="1:7" ht="20.100000000000001" customHeight="1" x14ac:dyDescent="0.25">
      <c r="A378" s="99" t="s">
        <v>783</v>
      </c>
      <c r="B378" s="99"/>
      <c r="C378" s="99"/>
      <c r="D378" s="99"/>
      <c r="E378" s="99"/>
      <c r="F378" s="99"/>
      <c r="G378" s="99"/>
    </row>
    <row r="379" spans="1:7" ht="15" customHeight="1" x14ac:dyDescent="0.25">
      <c r="A379" s="100" t="s">
        <v>691</v>
      </c>
      <c r="B379" s="100"/>
      <c r="C379" s="41" t="s">
        <v>3</v>
      </c>
      <c r="D379" s="41" t="s">
        <v>4</v>
      </c>
      <c r="E379" s="41" t="s">
        <v>594</v>
      </c>
      <c r="F379" s="41" t="s">
        <v>595</v>
      </c>
      <c r="G379" s="42" t="s">
        <v>596</v>
      </c>
    </row>
    <row r="380" spans="1:7" ht="21" customHeight="1" x14ac:dyDescent="0.25">
      <c r="A380" s="28" t="s">
        <v>784</v>
      </c>
      <c r="B380" s="29" t="s">
        <v>785</v>
      </c>
      <c r="C380" s="28" t="s">
        <v>16</v>
      </c>
      <c r="D380" s="28" t="s">
        <v>46</v>
      </c>
      <c r="E380" s="30">
        <v>6.4002099999999999E-3</v>
      </c>
      <c r="F380" s="31">
        <v>1678.41</v>
      </c>
      <c r="G380" s="34">
        <f>TRUNC(TRUNC(E380,8)*F380,2)</f>
        <v>10.74</v>
      </c>
    </row>
    <row r="381" spans="1:7" ht="15" customHeight="1" x14ac:dyDescent="0.25">
      <c r="A381" s="28" t="s">
        <v>786</v>
      </c>
      <c r="B381" s="29" t="s">
        <v>787</v>
      </c>
      <c r="C381" s="28" t="s">
        <v>16</v>
      </c>
      <c r="D381" s="28" t="s">
        <v>26</v>
      </c>
      <c r="E381" s="30">
        <v>0.91431651999999997</v>
      </c>
      <c r="F381" s="31">
        <v>89.1</v>
      </c>
      <c r="G381" s="34">
        <f>TRUNC(TRUNC(E381,8)*F381,2)</f>
        <v>81.459999999999994</v>
      </c>
    </row>
    <row r="382" spans="1:7" ht="15" customHeight="1" x14ac:dyDescent="0.25">
      <c r="A382" s="28" t="s">
        <v>44</v>
      </c>
      <c r="B382" s="29" t="s">
        <v>45</v>
      </c>
      <c r="C382" s="28" t="s">
        <v>16</v>
      </c>
      <c r="D382" s="28" t="s">
        <v>46</v>
      </c>
      <c r="E382" s="30">
        <v>1.828633E-2</v>
      </c>
      <c r="F382" s="31">
        <v>71.69</v>
      </c>
      <c r="G382" s="34">
        <f>TRUNC(TRUNC(E382,8)*F382,2)</f>
        <v>1.31</v>
      </c>
    </row>
    <row r="383" spans="1:7" ht="15" customHeight="1" x14ac:dyDescent="0.25">
      <c r="A383" s="28" t="s">
        <v>788</v>
      </c>
      <c r="B383" s="29" t="s">
        <v>789</v>
      </c>
      <c r="C383" s="28" t="s">
        <v>16</v>
      </c>
      <c r="D383" s="28" t="s">
        <v>46</v>
      </c>
      <c r="E383" s="30">
        <v>1.828633E-2</v>
      </c>
      <c r="F383" s="31">
        <v>914.65</v>
      </c>
      <c r="G383" s="34">
        <f>TRUNC(TRUNC(E383,8)*F383,2)</f>
        <v>16.72</v>
      </c>
    </row>
    <row r="384" spans="1:7" ht="15" customHeight="1" x14ac:dyDescent="0.25">
      <c r="A384" s="8"/>
      <c r="B384" s="8"/>
      <c r="C384" s="8"/>
      <c r="D384" s="8"/>
      <c r="E384" s="101" t="s">
        <v>694</v>
      </c>
      <c r="F384" s="101"/>
      <c r="G384" s="43">
        <f>SUM(G380:G383)</f>
        <v>110.22999999999999</v>
      </c>
    </row>
    <row r="385" spans="1:7" ht="15" customHeight="1" x14ac:dyDescent="0.25">
      <c r="A385" s="8"/>
      <c r="B385" s="8"/>
      <c r="C385" s="8"/>
      <c r="D385" s="8"/>
      <c r="E385" s="97" t="s">
        <v>609</v>
      </c>
      <c r="F385" s="97"/>
      <c r="G385" s="44">
        <f>ROUND(SUM(G384),2)</f>
        <v>110.23</v>
      </c>
    </row>
    <row r="386" spans="1:7" ht="15" customHeight="1" x14ac:dyDescent="0.25">
      <c r="A386" s="8"/>
      <c r="B386" s="8"/>
      <c r="C386" s="8"/>
      <c r="D386" s="8"/>
      <c r="E386" s="97" t="s">
        <v>610</v>
      </c>
      <c r="F386" s="97"/>
      <c r="G386" s="44">
        <f>ROUND(G385*(29.84/100),2)</f>
        <v>32.89</v>
      </c>
    </row>
    <row r="387" spans="1:7" ht="15" customHeight="1" x14ac:dyDescent="0.25">
      <c r="A387" s="8"/>
      <c r="B387" s="8"/>
      <c r="C387" s="8"/>
      <c r="D387" s="8"/>
      <c r="E387" s="97" t="s">
        <v>611</v>
      </c>
      <c r="F387" s="97"/>
      <c r="G387" s="44">
        <f>G386+G385</f>
        <v>143.12</v>
      </c>
    </row>
    <row r="388" spans="1:7" ht="15" customHeight="1" x14ac:dyDescent="0.25">
      <c r="A388" s="8"/>
      <c r="B388" s="8"/>
      <c r="C388" s="8"/>
      <c r="D388" s="8"/>
      <c r="E388" s="97" t="s">
        <v>636</v>
      </c>
      <c r="F388" s="97"/>
      <c r="G388" s="45">
        <v>616.71</v>
      </c>
    </row>
    <row r="389" spans="1:7" ht="9.9499999999999993" customHeight="1" x14ac:dyDescent="0.25">
      <c r="A389" s="8"/>
      <c r="B389" s="8"/>
      <c r="C389" s="8"/>
      <c r="D389" s="8"/>
      <c r="E389" s="98"/>
      <c r="F389" s="98"/>
      <c r="G389" s="98"/>
    </row>
    <row r="390" spans="1:7" ht="20.100000000000001" customHeight="1" x14ac:dyDescent="0.25">
      <c r="A390" s="99" t="s">
        <v>790</v>
      </c>
      <c r="B390" s="99"/>
      <c r="C390" s="99"/>
      <c r="D390" s="99"/>
      <c r="E390" s="99"/>
      <c r="F390" s="99"/>
      <c r="G390" s="99"/>
    </row>
    <row r="391" spans="1:7" ht="15" customHeight="1" x14ac:dyDescent="0.25">
      <c r="A391" s="100" t="s">
        <v>593</v>
      </c>
      <c r="B391" s="100"/>
      <c r="C391" s="41" t="s">
        <v>3</v>
      </c>
      <c r="D391" s="41" t="s">
        <v>4</v>
      </c>
      <c r="E391" s="41" t="s">
        <v>594</v>
      </c>
      <c r="F391" s="41" t="s">
        <v>595</v>
      </c>
      <c r="G391" s="42" t="s">
        <v>596</v>
      </c>
    </row>
    <row r="392" spans="1:7" ht="15" customHeight="1" x14ac:dyDescent="0.25">
      <c r="A392" s="28" t="s">
        <v>775</v>
      </c>
      <c r="B392" s="29" t="s">
        <v>776</v>
      </c>
      <c r="C392" s="28" t="s">
        <v>16</v>
      </c>
      <c r="D392" s="28" t="s">
        <v>252</v>
      </c>
      <c r="E392" s="30">
        <v>5</v>
      </c>
      <c r="F392" s="31">
        <v>1.06</v>
      </c>
      <c r="G392" s="34">
        <f>TRUNC(TRUNC(E392,8)*F392,2)</f>
        <v>5.3</v>
      </c>
    </row>
    <row r="393" spans="1:7" ht="15" customHeight="1" x14ac:dyDescent="0.25">
      <c r="A393" s="28" t="s">
        <v>791</v>
      </c>
      <c r="B393" s="29" t="s">
        <v>792</v>
      </c>
      <c r="C393" s="28" t="s">
        <v>16</v>
      </c>
      <c r="D393" s="28" t="s">
        <v>26</v>
      </c>
      <c r="E393" s="30">
        <v>1.05</v>
      </c>
      <c r="F393" s="31">
        <v>31.28</v>
      </c>
      <c r="G393" s="34">
        <f>TRUNC(TRUNC(E393,8)*F393,2)</f>
        <v>32.840000000000003</v>
      </c>
    </row>
    <row r="394" spans="1:7" ht="21" customHeight="1" x14ac:dyDescent="0.25">
      <c r="A394" s="28" t="s">
        <v>777</v>
      </c>
      <c r="B394" s="29" t="s">
        <v>778</v>
      </c>
      <c r="C394" s="28" t="s">
        <v>16</v>
      </c>
      <c r="D394" s="28" t="s">
        <v>252</v>
      </c>
      <c r="E394" s="30">
        <v>0.34</v>
      </c>
      <c r="F394" s="31">
        <v>4.38</v>
      </c>
      <c r="G394" s="34">
        <f>TRUNC(TRUNC(E394,8)*F394,2)</f>
        <v>1.48</v>
      </c>
    </row>
    <row r="395" spans="1:7" ht="15" customHeight="1" x14ac:dyDescent="0.25">
      <c r="A395" s="8"/>
      <c r="B395" s="8"/>
      <c r="C395" s="8"/>
      <c r="D395" s="8"/>
      <c r="E395" s="101" t="s">
        <v>608</v>
      </c>
      <c r="F395" s="101"/>
      <c r="G395" s="43">
        <f>SUM(G392:G394)</f>
        <v>39.619999999999997</v>
      </c>
    </row>
    <row r="396" spans="1:7" ht="15" customHeight="1" x14ac:dyDescent="0.25">
      <c r="A396" s="100" t="s">
        <v>614</v>
      </c>
      <c r="B396" s="100"/>
      <c r="C396" s="41" t="s">
        <v>3</v>
      </c>
      <c r="D396" s="41" t="s">
        <v>4</v>
      </c>
      <c r="E396" s="41" t="s">
        <v>594</v>
      </c>
      <c r="F396" s="41" t="s">
        <v>595</v>
      </c>
      <c r="G396" s="42" t="s">
        <v>596</v>
      </c>
    </row>
    <row r="397" spans="1:7" ht="21" customHeight="1" x14ac:dyDescent="0.25">
      <c r="A397" s="28" t="s">
        <v>771</v>
      </c>
      <c r="B397" s="29" t="s">
        <v>772</v>
      </c>
      <c r="C397" s="28" t="s">
        <v>16</v>
      </c>
      <c r="D397" s="28" t="s">
        <v>633</v>
      </c>
      <c r="E397" s="30">
        <v>0.19594052000000001</v>
      </c>
      <c r="F397" s="31">
        <v>22.86</v>
      </c>
      <c r="G397" s="34">
        <f>TRUNC(TRUNC(E397,8)*F397,2)</f>
        <v>4.47</v>
      </c>
    </row>
    <row r="398" spans="1:7" ht="15" customHeight="1" x14ac:dyDescent="0.25">
      <c r="A398" s="28" t="s">
        <v>714</v>
      </c>
      <c r="B398" s="29" t="s">
        <v>715</v>
      </c>
      <c r="C398" s="28" t="s">
        <v>16</v>
      </c>
      <c r="D398" s="28" t="s">
        <v>633</v>
      </c>
      <c r="E398" s="30">
        <v>0.51022504999999996</v>
      </c>
      <c r="F398" s="31">
        <v>27.96</v>
      </c>
      <c r="G398" s="34">
        <f>TRUNC(TRUNC(E398,8)*F398,2)</f>
        <v>14.26</v>
      </c>
    </row>
    <row r="399" spans="1:7" ht="18" customHeight="1" x14ac:dyDescent="0.25">
      <c r="A399" s="8"/>
      <c r="B399" s="8"/>
      <c r="C399" s="8"/>
      <c r="D399" s="8"/>
      <c r="E399" s="101" t="s">
        <v>621</v>
      </c>
      <c r="F399" s="101"/>
      <c r="G399" s="43">
        <f>SUM(G397:G398)</f>
        <v>18.73</v>
      </c>
    </row>
    <row r="400" spans="1:7" ht="15" customHeight="1" x14ac:dyDescent="0.25">
      <c r="A400" s="8"/>
      <c r="B400" s="8"/>
      <c r="C400" s="8"/>
      <c r="D400" s="8"/>
      <c r="E400" s="97" t="s">
        <v>609</v>
      </c>
      <c r="F400" s="97"/>
      <c r="G400" s="44">
        <f>ROUND(SUM(G395,G399),2)</f>
        <v>58.35</v>
      </c>
    </row>
    <row r="401" spans="1:7" ht="15" customHeight="1" x14ac:dyDescent="0.25">
      <c r="A401" s="8"/>
      <c r="B401" s="8"/>
      <c r="C401" s="8"/>
      <c r="D401" s="8"/>
      <c r="E401" s="97" t="s">
        <v>610</v>
      </c>
      <c r="F401" s="97"/>
      <c r="G401" s="44">
        <f>ROUND(G400*(29.84/100),2)</f>
        <v>17.41</v>
      </c>
    </row>
    <row r="402" spans="1:7" ht="15" customHeight="1" x14ac:dyDescent="0.25">
      <c r="A402" s="8"/>
      <c r="B402" s="8"/>
      <c r="C402" s="8"/>
      <c r="D402" s="8"/>
      <c r="E402" s="97" t="s">
        <v>611</v>
      </c>
      <c r="F402" s="97"/>
      <c r="G402" s="44">
        <f>G401+G400</f>
        <v>75.760000000000005</v>
      </c>
    </row>
    <row r="403" spans="1:7" ht="15" customHeight="1" x14ac:dyDescent="0.25">
      <c r="A403" s="8"/>
      <c r="B403" s="8"/>
      <c r="C403" s="8"/>
      <c r="D403" s="8"/>
      <c r="E403" s="97" t="s">
        <v>636</v>
      </c>
      <c r="F403" s="97"/>
      <c r="G403" s="45">
        <v>441.6</v>
      </c>
    </row>
    <row r="404" spans="1:7" ht="9.9499999999999993" customHeight="1" x14ac:dyDescent="0.25">
      <c r="A404" s="8"/>
      <c r="B404" s="8"/>
      <c r="C404" s="8"/>
      <c r="D404" s="8"/>
      <c r="E404" s="98"/>
      <c r="F404" s="98"/>
      <c r="G404" s="98"/>
    </row>
    <row r="405" spans="1:7" ht="20.100000000000001" customHeight="1" x14ac:dyDescent="0.25">
      <c r="A405" s="99" t="s">
        <v>793</v>
      </c>
      <c r="B405" s="99"/>
      <c r="C405" s="99"/>
      <c r="D405" s="99"/>
      <c r="E405" s="99"/>
      <c r="F405" s="99"/>
      <c r="G405" s="99"/>
    </row>
    <row r="406" spans="1:7" ht="15" customHeight="1" x14ac:dyDescent="0.25">
      <c r="A406" s="100" t="s">
        <v>593</v>
      </c>
      <c r="B406" s="100"/>
      <c r="C406" s="41" t="s">
        <v>3</v>
      </c>
      <c r="D406" s="41" t="s">
        <v>4</v>
      </c>
      <c r="E406" s="41" t="s">
        <v>594</v>
      </c>
      <c r="F406" s="41" t="s">
        <v>595</v>
      </c>
      <c r="G406" s="42" t="s">
        <v>596</v>
      </c>
    </row>
    <row r="407" spans="1:7" ht="15" customHeight="1" x14ac:dyDescent="0.25">
      <c r="A407" s="28" t="s">
        <v>775</v>
      </c>
      <c r="B407" s="29" t="s">
        <v>776</v>
      </c>
      <c r="C407" s="28" t="s">
        <v>16</v>
      </c>
      <c r="D407" s="28" t="s">
        <v>252</v>
      </c>
      <c r="E407" s="30">
        <v>5</v>
      </c>
      <c r="F407" s="31">
        <v>1.06</v>
      </c>
      <c r="G407" s="34">
        <f>TRUNC(TRUNC(E407,8)*F407,2)</f>
        <v>5.3</v>
      </c>
    </row>
    <row r="408" spans="1:7" ht="15" customHeight="1" x14ac:dyDescent="0.25">
      <c r="A408" s="28" t="s">
        <v>791</v>
      </c>
      <c r="B408" s="29" t="s">
        <v>792</v>
      </c>
      <c r="C408" s="28" t="s">
        <v>16</v>
      </c>
      <c r="D408" s="28" t="s">
        <v>26</v>
      </c>
      <c r="E408" s="30">
        <v>1.05</v>
      </c>
      <c r="F408" s="31">
        <v>31.28</v>
      </c>
      <c r="G408" s="34">
        <f>TRUNC(TRUNC(E408,8)*F408,2)</f>
        <v>32.840000000000003</v>
      </c>
    </row>
    <row r="409" spans="1:7" ht="21" customHeight="1" x14ac:dyDescent="0.25">
      <c r="A409" s="28" t="s">
        <v>777</v>
      </c>
      <c r="B409" s="29" t="s">
        <v>778</v>
      </c>
      <c r="C409" s="28" t="s">
        <v>16</v>
      </c>
      <c r="D409" s="28" t="s">
        <v>252</v>
      </c>
      <c r="E409" s="30">
        <v>0.34</v>
      </c>
      <c r="F409" s="31">
        <v>4.38</v>
      </c>
      <c r="G409" s="34">
        <f>TRUNC(TRUNC(E409,8)*F409,2)</f>
        <v>1.48</v>
      </c>
    </row>
    <row r="410" spans="1:7" ht="15" customHeight="1" x14ac:dyDescent="0.25">
      <c r="A410" s="8"/>
      <c r="B410" s="8"/>
      <c r="C410" s="8"/>
      <c r="D410" s="8"/>
      <c r="E410" s="101" t="s">
        <v>608</v>
      </c>
      <c r="F410" s="101"/>
      <c r="G410" s="43">
        <f>SUM(G407:G409)</f>
        <v>39.619999999999997</v>
      </c>
    </row>
    <row r="411" spans="1:7" ht="15" customHeight="1" x14ac:dyDescent="0.25">
      <c r="A411" s="100" t="s">
        <v>614</v>
      </c>
      <c r="B411" s="100"/>
      <c r="C411" s="41" t="s">
        <v>3</v>
      </c>
      <c r="D411" s="41" t="s">
        <v>4</v>
      </c>
      <c r="E411" s="41" t="s">
        <v>594</v>
      </c>
      <c r="F411" s="41" t="s">
        <v>595</v>
      </c>
      <c r="G411" s="42" t="s">
        <v>596</v>
      </c>
    </row>
    <row r="412" spans="1:7" ht="21" customHeight="1" x14ac:dyDescent="0.25">
      <c r="A412" s="28" t="s">
        <v>771</v>
      </c>
      <c r="B412" s="29" t="s">
        <v>772</v>
      </c>
      <c r="C412" s="28" t="s">
        <v>16</v>
      </c>
      <c r="D412" s="28" t="s">
        <v>633</v>
      </c>
      <c r="E412" s="30">
        <v>0.19597939</v>
      </c>
      <c r="F412" s="31">
        <v>22.86</v>
      </c>
      <c r="G412" s="34">
        <f>TRUNC(TRUNC(E412,8)*F412,2)</f>
        <v>4.4800000000000004</v>
      </c>
    </row>
    <row r="413" spans="1:7" ht="15" customHeight="1" x14ac:dyDescent="0.25">
      <c r="A413" s="28" t="s">
        <v>714</v>
      </c>
      <c r="B413" s="29" t="s">
        <v>715</v>
      </c>
      <c r="C413" s="28" t="s">
        <v>16</v>
      </c>
      <c r="D413" s="28" t="s">
        <v>633</v>
      </c>
      <c r="E413" s="30">
        <v>0.50990407000000004</v>
      </c>
      <c r="F413" s="31">
        <v>27.96</v>
      </c>
      <c r="G413" s="34">
        <f>TRUNC(TRUNC(E413,8)*F413,2)</f>
        <v>14.25</v>
      </c>
    </row>
    <row r="414" spans="1:7" ht="18" customHeight="1" x14ac:dyDescent="0.25">
      <c r="A414" s="8"/>
      <c r="B414" s="8"/>
      <c r="C414" s="8"/>
      <c r="D414" s="8"/>
      <c r="E414" s="101" t="s">
        <v>621</v>
      </c>
      <c r="F414" s="101"/>
      <c r="G414" s="43">
        <f>SUM(G412:G413)</f>
        <v>18.73</v>
      </c>
    </row>
    <row r="415" spans="1:7" ht="15" customHeight="1" x14ac:dyDescent="0.25">
      <c r="A415" s="8"/>
      <c r="B415" s="8"/>
      <c r="C415" s="8"/>
      <c r="D415" s="8"/>
      <c r="E415" s="97" t="s">
        <v>609</v>
      </c>
      <c r="F415" s="97"/>
      <c r="G415" s="44">
        <f>ROUND(SUM(G410,G414),2)</f>
        <v>58.35</v>
      </c>
    </row>
    <row r="416" spans="1:7" ht="15" customHeight="1" x14ac:dyDescent="0.25">
      <c r="A416" s="8"/>
      <c r="B416" s="8"/>
      <c r="C416" s="8"/>
      <c r="D416" s="8"/>
      <c r="E416" s="97" t="s">
        <v>610</v>
      </c>
      <c r="F416" s="97"/>
      <c r="G416" s="44">
        <f>ROUND(G415*(29.84/100),2)</f>
        <v>17.41</v>
      </c>
    </row>
    <row r="417" spans="1:7" ht="15" customHeight="1" x14ac:dyDescent="0.25">
      <c r="A417" s="8"/>
      <c r="B417" s="8"/>
      <c r="C417" s="8"/>
      <c r="D417" s="8"/>
      <c r="E417" s="97" t="s">
        <v>611</v>
      </c>
      <c r="F417" s="97"/>
      <c r="G417" s="44">
        <f>G416+G415</f>
        <v>75.760000000000005</v>
      </c>
    </row>
    <row r="418" spans="1:7" ht="15" customHeight="1" x14ac:dyDescent="0.25">
      <c r="A418" s="8"/>
      <c r="B418" s="8"/>
      <c r="C418" s="8"/>
      <c r="D418" s="8"/>
      <c r="E418" s="97" t="s">
        <v>636</v>
      </c>
      <c r="F418" s="97"/>
      <c r="G418" s="45">
        <v>53.54</v>
      </c>
    </row>
    <row r="419" spans="1:7" ht="9.9499999999999993" customHeight="1" x14ac:dyDescent="0.25">
      <c r="A419" s="8"/>
      <c r="B419" s="8"/>
      <c r="C419" s="8"/>
      <c r="D419" s="8"/>
      <c r="E419" s="98"/>
      <c r="F419" s="98"/>
      <c r="G419" s="98"/>
    </row>
    <row r="420" spans="1:7" ht="20.100000000000001" customHeight="1" x14ac:dyDescent="0.25">
      <c r="A420" s="99" t="s">
        <v>794</v>
      </c>
      <c r="B420" s="99"/>
      <c r="C420" s="99"/>
      <c r="D420" s="99"/>
      <c r="E420" s="99"/>
      <c r="F420" s="99"/>
      <c r="G420" s="99"/>
    </row>
    <row r="421" spans="1:7" ht="15" customHeight="1" x14ac:dyDescent="0.25">
      <c r="A421" s="100" t="s">
        <v>593</v>
      </c>
      <c r="B421" s="100"/>
      <c r="C421" s="41" t="s">
        <v>3</v>
      </c>
      <c r="D421" s="41" t="s">
        <v>4</v>
      </c>
      <c r="E421" s="41" t="s">
        <v>594</v>
      </c>
      <c r="F421" s="41" t="s">
        <v>595</v>
      </c>
      <c r="G421" s="42" t="s">
        <v>596</v>
      </c>
    </row>
    <row r="422" spans="1:7" ht="29.1" customHeight="1" x14ac:dyDescent="0.25">
      <c r="A422" s="28" t="s">
        <v>795</v>
      </c>
      <c r="B422" s="29" t="s">
        <v>796</v>
      </c>
      <c r="C422" s="28" t="s">
        <v>39</v>
      </c>
      <c r="D422" s="28" t="s">
        <v>22</v>
      </c>
      <c r="E422" s="30">
        <v>1</v>
      </c>
      <c r="F422" s="31">
        <v>365.96</v>
      </c>
      <c r="G422" s="34">
        <f>TRUNC(TRUNC(E422,8)*F422,2)</f>
        <v>365.96</v>
      </c>
    </row>
    <row r="423" spans="1:7" ht="15" customHeight="1" x14ac:dyDescent="0.25">
      <c r="A423" s="8"/>
      <c r="B423" s="8"/>
      <c r="C423" s="8"/>
      <c r="D423" s="8"/>
      <c r="E423" s="101" t="s">
        <v>608</v>
      </c>
      <c r="F423" s="101"/>
      <c r="G423" s="43">
        <f>SUM(G422:G422)</f>
        <v>365.96</v>
      </c>
    </row>
    <row r="424" spans="1:7" ht="15" customHeight="1" x14ac:dyDescent="0.25">
      <c r="A424" s="100" t="s">
        <v>614</v>
      </c>
      <c r="B424" s="100"/>
      <c r="C424" s="41" t="s">
        <v>3</v>
      </c>
      <c r="D424" s="41" t="s">
        <v>4</v>
      </c>
      <c r="E424" s="41" t="s">
        <v>594</v>
      </c>
      <c r="F424" s="41" t="s">
        <v>595</v>
      </c>
      <c r="G424" s="42" t="s">
        <v>596</v>
      </c>
    </row>
    <row r="425" spans="1:7" ht="21" customHeight="1" x14ac:dyDescent="0.25">
      <c r="A425" s="28" t="s">
        <v>797</v>
      </c>
      <c r="B425" s="29" t="s">
        <v>798</v>
      </c>
      <c r="C425" s="28" t="s">
        <v>39</v>
      </c>
      <c r="D425" s="28" t="s">
        <v>617</v>
      </c>
      <c r="E425" s="30">
        <v>0.43640685000000001</v>
      </c>
      <c r="F425" s="31">
        <v>23.89</v>
      </c>
      <c r="G425" s="34">
        <f>TRUNC(TRUNC(E425,8)*F425,2)</f>
        <v>10.42</v>
      </c>
    </row>
    <row r="426" spans="1:7" ht="15" customHeight="1" x14ac:dyDescent="0.25">
      <c r="A426" s="28" t="s">
        <v>799</v>
      </c>
      <c r="B426" s="29" t="s">
        <v>800</v>
      </c>
      <c r="C426" s="28" t="s">
        <v>39</v>
      </c>
      <c r="D426" s="28" t="s">
        <v>617</v>
      </c>
      <c r="E426" s="30">
        <v>0.43896844000000002</v>
      </c>
      <c r="F426" s="31">
        <v>28.27</v>
      </c>
      <c r="G426" s="34">
        <f>TRUNC(TRUNC(E426,8)*F426,2)</f>
        <v>12.4</v>
      </c>
    </row>
    <row r="427" spans="1:7" ht="18" customHeight="1" x14ac:dyDescent="0.25">
      <c r="A427" s="8"/>
      <c r="B427" s="8"/>
      <c r="C427" s="8"/>
      <c r="D427" s="8"/>
      <c r="E427" s="101" t="s">
        <v>621</v>
      </c>
      <c r="F427" s="101"/>
      <c r="G427" s="43">
        <f>SUM(G425:G426)</f>
        <v>22.82</v>
      </c>
    </row>
    <row r="428" spans="1:7" ht="15" customHeight="1" x14ac:dyDescent="0.25">
      <c r="A428" s="100" t="s">
        <v>691</v>
      </c>
      <c r="B428" s="100"/>
      <c r="C428" s="41" t="s">
        <v>3</v>
      </c>
      <c r="D428" s="41" t="s">
        <v>4</v>
      </c>
      <c r="E428" s="41" t="s">
        <v>594</v>
      </c>
      <c r="F428" s="41" t="s">
        <v>595</v>
      </c>
      <c r="G428" s="42" t="s">
        <v>596</v>
      </c>
    </row>
    <row r="429" spans="1:7" ht="38.1" customHeight="1" x14ac:dyDescent="0.25">
      <c r="A429" s="28" t="s">
        <v>801</v>
      </c>
      <c r="B429" s="29" t="s">
        <v>802</v>
      </c>
      <c r="C429" s="28" t="s">
        <v>39</v>
      </c>
      <c r="D429" s="28" t="s">
        <v>499</v>
      </c>
      <c r="E429" s="30">
        <v>1.1912600000000001E-2</v>
      </c>
      <c r="F429" s="31">
        <v>774.81</v>
      </c>
      <c r="G429" s="34">
        <f>TRUNC(TRUNC(E429,8)*F429,2)</f>
        <v>9.23</v>
      </c>
    </row>
    <row r="430" spans="1:7" ht="15" customHeight="1" x14ac:dyDescent="0.25">
      <c r="A430" s="8"/>
      <c r="B430" s="8"/>
      <c r="C430" s="8"/>
      <c r="D430" s="8"/>
      <c r="E430" s="101" t="s">
        <v>694</v>
      </c>
      <c r="F430" s="101"/>
      <c r="G430" s="43">
        <f>SUM(G429:G429)</f>
        <v>9.23</v>
      </c>
    </row>
    <row r="431" spans="1:7" ht="15" customHeight="1" x14ac:dyDescent="0.25">
      <c r="A431" s="8"/>
      <c r="B431" s="8"/>
      <c r="C431" s="8"/>
      <c r="D431" s="8"/>
      <c r="E431" s="97" t="s">
        <v>609</v>
      </c>
      <c r="F431" s="97"/>
      <c r="G431" s="44">
        <f>ROUND(SUM(G423,G427,G430),2)</f>
        <v>398.01</v>
      </c>
    </row>
    <row r="432" spans="1:7" ht="15" customHeight="1" x14ac:dyDescent="0.25">
      <c r="A432" s="8"/>
      <c r="B432" s="8"/>
      <c r="C432" s="8"/>
      <c r="D432" s="8"/>
      <c r="E432" s="97" t="s">
        <v>610</v>
      </c>
      <c r="F432" s="97"/>
      <c r="G432" s="44">
        <f>ROUND(G431*(29.84/100),2)</f>
        <v>118.77</v>
      </c>
    </row>
    <row r="433" spans="1:7" ht="15" customHeight="1" x14ac:dyDescent="0.25">
      <c r="A433" s="8"/>
      <c r="B433" s="8"/>
      <c r="C433" s="8"/>
      <c r="D433" s="8"/>
      <c r="E433" s="97" t="s">
        <v>611</v>
      </c>
      <c r="F433" s="97"/>
      <c r="G433" s="44">
        <f>G432+G431</f>
        <v>516.78</v>
      </c>
    </row>
    <row r="434" spans="1:7" ht="15" customHeight="1" x14ac:dyDescent="0.25">
      <c r="A434" s="8"/>
      <c r="B434" s="8"/>
      <c r="C434" s="8"/>
      <c r="D434" s="8"/>
      <c r="E434" s="97" t="s">
        <v>622</v>
      </c>
      <c r="F434" s="97"/>
      <c r="G434" s="45">
        <v>2</v>
      </c>
    </row>
    <row r="435" spans="1:7" ht="9.9499999999999993" customHeight="1" x14ac:dyDescent="0.25">
      <c r="A435" s="8"/>
      <c r="B435" s="8"/>
      <c r="C435" s="8"/>
      <c r="D435" s="8"/>
      <c r="E435" s="98"/>
      <c r="F435" s="98"/>
      <c r="G435" s="98"/>
    </row>
    <row r="436" spans="1:7" ht="20.100000000000001" customHeight="1" x14ac:dyDescent="0.25">
      <c r="A436" s="99" t="s">
        <v>803</v>
      </c>
      <c r="B436" s="99"/>
      <c r="C436" s="99"/>
      <c r="D436" s="99"/>
      <c r="E436" s="99"/>
      <c r="F436" s="99"/>
      <c r="G436" s="99"/>
    </row>
    <row r="437" spans="1:7" ht="15" customHeight="1" x14ac:dyDescent="0.25">
      <c r="A437" s="100" t="s">
        <v>593</v>
      </c>
      <c r="B437" s="100"/>
      <c r="C437" s="41" t="s">
        <v>3</v>
      </c>
      <c r="D437" s="41" t="s">
        <v>4</v>
      </c>
      <c r="E437" s="41" t="s">
        <v>594</v>
      </c>
      <c r="F437" s="41" t="s">
        <v>595</v>
      </c>
      <c r="G437" s="42" t="s">
        <v>596</v>
      </c>
    </row>
    <row r="438" spans="1:7" ht="15" customHeight="1" x14ac:dyDescent="0.25">
      <c r="A438" s="28" t="s">
        <v>804</v>
      </c>
      <c r="B438" s="29" t="s">
        <v>805</v>
      </c>
      <c r="C438" s="28" t="s">
        <v>16</v>
      </c>
      <c r="D438" s="28" t="s">
        <v>138</v>
      </c>
      <c r="E438" s="30">
        <v>1</v>
      </c>
      <c r="F438" s="31">
        <v>6.85</v>
      </c>
      <c r="G438" s="34">
        <f>TRUNC(TRUNC(E438,8)*F438,2)</f>
        <v>6.85</v>
      </c>
    </row>
    <row r="439" spans="1:7" ht="15" customHeight="1" x14ac:dyDescent="0.25">
      <c r="A439" s="8"/>
      <c r="B439" s="8"/>
      <c r="C439" s="8"/>
      <c r="D439" s="8"/>
      <c r="E439" s="101" t="s">
        <v>608</v>
      </c>
      <c r="F439" s="101"/>
      <c r="G439" s="43">
        <f>SUM(G438:G438)</f>
        <v>6.85</v>
      </c>
    </row>
    <row r="440" spans="1:7" ht="15" customHeight="1" x14ac:dyDescent="0.25">
      <c r="A440" s="100" t="s">
        <v>614</v>
      </c>
      <c r="B440" s="100"/>
      <c r="C440" s="41" t="s">
        <v>3</v>
      </c>
      <c r="D440" s="41" t="s">
        <v>4</v>
      </c>
      <c r="E440" s="41" t="s">
        <v>594</v>
      </c>
      <c r="F440" s="41" t="s">
        <v>595</v>
      </c>
      <c r="G440" s="42" t="s">
        <v>596</v>
      </c>
    </row>
    <row r="441" spans="1:7" ht="21" customHeight="1" x14ac:dyDescent="0.25">
      <c r="A441" s="28" t="s">
        <v>806</v>
      </c>
      <c r="B441" s="29" t="s">
        <v>798</v>
      </c>
      <c r="C441" s="28" t="s">
        <v>16</v>
      </c>
      <c r="D441" s="28" t="s">
        <v>633</v>
      </c>
      <c r="E441" s="30">
        <v>0.23539704</v>
      </c>
      <c r="F441" s="31">
        <v>23.2</v>
      </c>
      <c r="G441" s="34">
        <f>TRUNC(TRUNC(E441,8)*F441,2)</f>
        <v>5.46</v>
      </c>
    </row>
    <row r="442" spans="1:7" ht="15" customHeight="1" x14ac:dyDescent="0.25">
      <c r="A442" s="28" t="s">
        <v>807</v>
      </c>
      <c r="B442" s="29" t="s">
        <v>800</v>
      </c>
      <c r="C442" s="28" t="s">
        <v>16</v>
      </c>
      <c r="D442" s="28" t="s">
        <v>633</v>
      </c>
      <c r="E442" s="30">
        <v>0.23539704</v>
      </c>
      <c r="F442" s="31">
        <v>28.29</v>
      </c>
      <c r="G442" s="34">
        <f>TRUNC(TRUNC(E442,8)*F442,2)</f>
        <v>6.65</v>
      </c>
    </row>
    <row r="443" spans="1:7" ht="18" customHeight="1" x14ac:dyDescent="0.25">
      <c r="A443" s="8"/>
      <c r="B443" s="8"/>
      <c r="C443" s="8"/>
      <c r="D443" s="8"/>
      <c r="E443" s="101" t="s">
        <v>621</v>
      </c>
      <c r="F443" s="101"/>
      <c r="G443" s="43">
        <f>SUM(G441:G442)</f>
        <v>12.11</v>
      </c>
    </row>
    <row r="444" spans="1:7" ht="15" customHeight="1" x14ac:dyDescent="0.25">
      <c r="A444" s="8"/>
      <c r="B444" s="8"/>
      <c r="C444" s="8"/>
      <c r="D444" s="8"/>
      <c r="E444" s="97" t="s">
        <v>609</v>
      </c>
      <c r="F444" s="97"/>
      <c r="G444" s="44">
        <f>ROUND(SUM(G439,G443),2)</f>
        <v>18.96</v>
      </c>
    </row>
    <row r="445" spans="1:7" ht="15" customHeight="1" x14ac:dyDescent="0.25">
      <c r="A445" s="8"/>
      <c r="B445" s="8"/>
      <c r="C445" s="8"/>
      <c r="D445" s="8"/>
      <c r="E445" s="97" t="s">
        <v>610</v>
      </c>
      <c r="F445" s="97"/>
      <c r="G445" s="44">
        <f>ROUND(G444*(29.84/100),2)</f>
        <v>5.66</v>
      </c>
    </row>
    <row r="446" spans="1:7" ht="15" customHeight="1" x14ac:dyDescent="0.25">
      <c r="A446" s="8"/>
      <c r="B446" s="8"/>
      <c r="C446" s="8"/>
      <c r="D446" s="8"/>
      <c r="E446" s="97" t="s">
        <v>611</v>
      </c>
      <c r="F446" s="97"/>
      <c r="G446" s="44">
        <f>G445+G444</f>
        <v>24.62</v>
      </c>
    </row>
    <row r="447" spans="1:7" ht="15" customHeight="1" x14ac:dyDescent="0.25">
      <c r="A447" s="8"/>
      <c r="B447" s="8"/>
      <c r="C447" s="8"/>
      <c r="D447" s="8"/>
      <c r="E447" s="97" t="s">
        <v>808</v>
      </c>
      <c r="F447" s="97"/>
      <c r="G447" s="45">
        <v>14</v>
      </c>
    </row>
    <row r="448" spans="1:7" ht="9.9499999999999993" customHeight="1" x14ac:dyDescent="0.25">
      <c r="A448" s="8"/>
      <c r="B448" s="8"/>
      <c r="C448" s="8"/>
      <c r="D448" s="8"/>
      <c r="E448" s="98"/>
      <c r="F448" s="98"/>
      <c r="G448" s="98"/>
    </row>
    <row r="449" spans="1:7" ht="20.100000000000001" customHeight="1" x14ac:dyDescent="0.25">
      <c r="A449" s="99" t="s">
        <v>809</v>
      </c>
      <c r="B449" s="99"/>
      <c r="C449" s="99"/>
      <c r="D449" s="99"/>
      <c r="E449" s="99"/>
      <c r="F449" s="99"/>
      <c r="G449" s="99"/>
    </row>
    <row r="450" spans="1:7" ht="15" customHeight="1" x14ac:dyDescent="0.25">
      <c r="A450" s="100" t="s">
        <v>593</v>
      </c>
      <c r="B450" s="100"/>
      <c r="C450" s="41" t="s">
        <v>3</v>
      </c>
      <c r="D450" s="41" t="s">
        <v>4</v>
      </c>
      <c r="E450" s="41" t="s">
        <v>594</v>
      </c>
      <c r="F450" s="41" t="s">
        <v>595</v>
      </c>
      <c r="G450" s="42" t="s">
        <v>596</v>
      </c>
    </row>
    <row r="451" spans="1:7" ht="15" customHeight="1" x14ac:dyDescent="0.25">
      <c r="A451" s="28" t="s">
        <v>810</v>
      </c>
      <c r="B451" s="29" t="s">
        <v>811</v>
      </c>
      <c r="C451" s="28" t="s">
        <v>16</v>
      </c>
      <c r="D451" s="28" t="s">
        <v>138</v>
      </c>
      <c r="E451" s="30">
        <v>1</v>
      </c>
      <c r="F451" s="31">
        <v>26.41</v>
      </c>
      <c r="G451" s="34">
        <f>TRUNC(TRUNC(E451,8)*F451,2)</f>
        <v>26.41</v>
      </c>
    </row>
    <row r="452" spans="1:7" ht="15" customHeight="1" x14ac:dyDescent="0.25">
      <c r="A452" s="8"/>
      <c r="B452" s="8"/>
      <c r="C452" s="8"/>
      <c r="D452" s="8"/>
      <c r="E452" s="101" t="s">
        <v>608</v>
      </c>
      <c r="F452" s="101"/>
      <c r="G452" s="43">
        <f>SUM(G451:G451)</f>
        <v>26.41</v>
      </c>
    </row>
    <row r="453" spans="1:7" ht="15" customHeight="1" x14ac:dyDescent="0.25">
      <c r="A453" s="100" t="s">
        <v>614</v>
      </c>
      <c r="B453" s="100"/>
      <c r="C453" s="41" t="s">
        <v>3</v>
      </c>
      <c r="D453" s="41" t="s">
        <v>4</v>
      </c>
      <c r="E453" s="41" t="s">
        <v>594</v>
      </c>
      <c r="F453" s="41" t="s">
        <v>595</v>
      </c>
      <c r="G453" s="42" t="s">
        <v>596</v>
      </c>
    </row>
    <row r="454" spans="1:7" ht="21" customHeight="1" x14ac:dyDescent="0.25">
      <c r="A454" s="28" t="s">
        <v>806</v>
      </c>
      <c r="B454" s="29" t="s">
        <v>798</v>
      </c>
      <c r="C454" s="28" t="s">
        <v>16</v>
      </c>
      <c r="D454" s="28" t="s">
        <v>633</v>
      </c>
      <c r="E454" s="30">
        <v>0.47047120999999997</v>
      </c>
      <c r="F454" s="31">
        <v>23.2</v>
      </c>
      <c r="G454" s="34">
        <f>TRUNC(TRUNC(E454,8)*F454,2)</f>
        <v>10.91</v>
      </c>
    </row>
    <row r="455" spans="1:7" ht="15" customHeight="1" x14ac:dyDescent="0.25">
      <c r="A455" s="28" t="s">
        <v>807</v>
      </c>
      <c r="B455" s="29" t="s">
        <v>800</v>
      </c>
      <c r="C455" s="28" t="s">
        <v>16</v>
      </c>
      <c r="D455" s="28" t="s">
        <v>633</v>
      </c>
      <c r="E455" s="30">
        <v>0.47047120999999997</v>
      </c>
      <c r="F455" s="31">
        <v>28.29</v>
      </c>
      <c r="G455" s="34">
        <f>TRUNC(TRUNC(E455,8)*F455,2)</f>
        <v>13.3</v>
      </c>
    </row>
    <row r="456" spans="1:7" ht="18" customHeight="1" x14ac:dyDescent="0.25">
      <c r="A456" s="8"/>
      <c r="B456" s="8"/>
      <c r="C456" s="8"/>
      <c r="D456" s="8"/>
      <c r="E456" s="101" t="s">
        <v>621</v>
      </c>
      <c r="F456" s="101"/>
      <c r="G456" s="43">
        <f>SUM(G454:G455)</f>
        <v>24.21</v>
      </c>
    </row>
    <row r="457" spans="1:7" ht="15" customHeight="1" x14ac:dyDescent="0.25">
      <c r="A457" s="8"/>
      <c r="B457" s="8"/>
      <c r="C457" s="8"/>
      <c r="D457" s="8"/>
      <c r="E457" s="97" t="s">
        <v>609</v>
      </c>
      <c r="F457" s="97"/>
      <c r="G457" s="44">
        <f>ROUND(SUM(G452,G456),2)</f>
        <v>50.62</v>
      </c>
    </row>
    <row r="458" spans="1:7" ht="15" customHeight="1" x14ac:dyDescent="0.25">
      <c r="A458" s="8"/>
      <c r="B458" s="8"/>
      <c r="C458" s="8"/>
      <c r="D458" s="8"/>
      <c r="E458" s="97" t="s">
        <v>610</v>
      </c>
      <c r="F458" s="97"/>
      <c r="G458" s="44">
        <f>ROUND(G457*(29.84/100),2)</f>
        <v>15.11</v>
      </c>
    </row>
    <row r="459" spans="1:7" ht="15" customHeight="1" x14ac:dyDescent="0.25">
      <c r="A459" s="8"/>
      <c r="B459" s="8"/>
      <c r="C459" s="8"/>
      <c r="D459" s="8"/>
      <c r="E459" s="97" t="s">
        <v>611</v>
      </c>
      <c r="F459" s="97"/>
      <c r="G459" s="44">
        <f>G458+G457</f>
        <v>65.72999999999999</v>
      </c>
    </row>
    <row r="460" spans="1:7" ht="15" customHeight="1" x14ac:dyDescent="0.25">
      <c r="A460" s="8"/>
      <c r="B460" s="8"/>
      <c r="C460" s="8"/>
      <c r="D460" s="8"/>
      <c r="E460" s="97" t="s">
        <v>808</v>
      </c>
      <c r="F460" s="97"/>
      <c r="G460" s="45">
        <v>10</v>
      </c>
    </row>
    <row r="461" spans="1:7" ht="9.9499999999999993" customHeight="1" x14ac:dyDescent="0.25">
      <c r="A461" s="8"/>
      <c r="B461" s="8"/>
      <c r="C461" s="8"/>
      <c r="D461" s="8"/>
      <c r="E461" s="98"/>
      <c r="F461" s="98"/>
      <c r="G461" s="98"/>
    </row>
    <row r="462" spans="1:7" ht="20.100000000000001" customHeight="1" x14ac:dyDescent="0.25">
      <c r="A462" s="99" t="s">
        <v>812</v>
      </c>
      <c r="B462" s="99"/>
      <c r="C462" s="99"/>
      <c r="D462" s="99"/>
      <c r="E462" s="99"/>
      <c r="F462" s="99"/>
      <c r="G462" s="99"/>
    </row>
    <row r="463" spans="1:7" ht="15" customHeight="1" x14ac:dyDescent="0.25">
      <c r="A463" s="100" t="s">
        <v>813</v>
      </c>
      <c r="B463" s="100"/>
      <c r="C463" s="41" t="s">
        <v>3</v>
      </c>
      <c r="D463" s="41" t="s">
        <v>4</v>
      </c>
      <c r="E463" s="41" t="s">
        <v>594</v>
      </c>
      <c r="F463" s="41" t="s">
        <v>595</v>
      </c>
      <c r="G463" s="42" t="s">
        <v>596</v>
      </c>
    </row>
    <row r="464" spans="1:7" ht="15" customHeight="1" x14ac:dyDescent="0.25">
      <c r="A464" s="28" t="s">
        <v>814</v>
      </c>
      <c r="B464" s="29" t="s">
        <v>815</v>
      </c>
      <c r="C464" s="28" t="s">
        <v>145</v>
      </c>
      <c r="D464" s="28" t="s">
        <v>633</v>
      </c>
      <c r="E464" s="30">
        <v>0.46727681999999998</v>
      </c>
      <c r="F464" s="31">
        <v>3.74</v>
      </c>
      <c r="G464" s="34">
        <f>ROUND(ROUND(E464,8)*F464,2)</f>
        <v>1.75</v>
      </c>
    </row>
    <row r="465" spans="1:7" ht="15" customHeight="1" x14ac:dyDescent="0.25">
      <c r="A465" s="28" t="s">
        <v>816</v>
      </c>
      <c r="B465" s="29" t="s">
        <v>817</v>
      </c>
      <c r="C465" s="28" t="s">
        <v>145</v>
      </c>
      <c r="D465" s="28" t="s">
        <v>633</v>
      </c>
      <c r="E465" s="30">
        <v>0.46737993</v>
      </c>
      <c r="F465" s="31">
        <v>3.89</v>
      </c>
      <c r="G465" s="34">
        <f>ROUND(ROUND(E465,8)*F465,2)</f>
        <v>1.82</v>
      </c>
    </row>
    <row r="466" spans="1:7" ht="15" customHeight="1" x14ac:dyDescent="0.25">
      <c r="A466" s="8"/>
      <c r="B466" s="8"/>
      <c r="C466" s="8"/>
      <c r="D466" s="8"/>
      <c r="E466" s="101" t="s">
        <v>818</v>
      </c>
      <c r="F466" s="101"/>
      <c r="G466" s="43">
        <f>SUM(G464:G465)</f>
        <v>3.5700000000000003</v>
      </c>
    </row>
    <row r="467" spans="1:7" ht="15" customHeight="1" x14ac:dyDescent="0.25">
      <c r="A467" s="100" t="s">
        <v>593</v>
      </c>
      <c r="B467" s="100"/>
      <c r="C467" s="41" t="s">
        <v>3</v>
      </c>
      <c r="D467" s="41" t="s">
        <v>4</v>
      </c>
      <c r="E467" s="41" t="s">
        <v>594</v>
      </c>
      <c r="F467" s="41" t="s">
        <v>595</v>
      </c>
      <c r="G467" s="42" t="s">
        <v>596</v>
      </c>
    </row>
    <row r="468" spans="1:7" ht="29.1" customHeight="1" x14ac:dyDescent="0.25">
      <c r="A468" s="28" t="s">
        <v>819</v>
      </c>
      <c r="B468" s="29" t="s">
        <v>820</v>
      </c>
      <c r="C468" s="28" t="s">
        <v>145</v>
      </c>
      <c r="D468" s="28" t="s">
        <v>138</v>
      </c>
      <c r="E468" s="30">
        <v>0.99843634999999997</v>
      </c>
      <c r="F468" s="31">
        <v>46.18</v>
      </c>
      <c r="G468" s="34">
        <f>ROUND(ROUND(E468,8)*F468,2)</f>
        <v>46.11</v>
      </c>
    </row>
    <row r="469" spans="1:7" ht="15" customHeight="1" x14ac:dyDescent="0.25">
      <c r="A469" s="8"/>
      <c r="B469" s="8"/>
      <c r="C469" s="8"/>
      <c r="D469" s="8"/>
      <c r="E469" s="101" t="s">
        <v>608</v>
      </c>
      <c r="F469" s="101"/>
      <c r="G469" s="43">
        <f>SUM(G468:G468)</f>
        <v>46.11</v>
      </c>
    </row>
    <row r="470" spans="1:7" ht="15" customHeight="1" x14ac:dyDescent="0.25">
      <c r="A470" s="100" t="s">
        <v>821</v>
      </c>
      <c r="B470" s="100"/>
      <c r="C470" s="41" t="s">
        <v>3</v>
      </c>
      <c r="D470" s="41" t="s">
        <v>4</v>
      </c>
      <c r="E470" s="41" t="s">
        <v>594</v>
      </c>
      <c r="F470" s="41" t="s">
        <v>595</v>
      </c>
      <c r="G470" s="42" t="s">
        <v>596</v>
      </c>
    </row>
    <row r="471" spans="1:7" ht="15" customHeight="1" x14ac:dyDescent="0.25">
      <c r="A471" s="28" t="s">
        <v>822</v>
      </c>
      <c r="B471" s="29" t="s">
        <v>823</v>
      </c>
      <c r="C471" s="28" t="s">
        <v>145</v>
      </c>
      <c r="D471" s="28" t="s">
        <v>633</v>
      </c>
      <c r="E471" s="30">
        <v>0.46995061999999999</v>
      </c>
      <c r="F471" s="31">
        <v>17.03</v>
      </c>
      <c r="G471" s="34">
        <f>ROUND(ROUND(E471,8)*F471,2)</f>
        <v>8</v>
      </c>
    </row>
    <row r="472" spans="1:7" ht="15" customHeight="1" x14ac:dyDescent="0.25">
      <c r="A472" s="28" t="s">
        <v>824</v>
      </c>
      <c r="B472" s="29" t="s">
        <v>825</v>
      </c>
      <c r="C472" s="28" t="s">
        <v>145</v>
      </c>
      <c r="D472" s="28" t="s">
        <v>633</v>
      </c>
      <c r="E472" s="30">
        <v>0.46995061999999999</v>
      </c>
      <c r="F472" s="31">
        <v>12.15</v>
      </c>
      <c r="G472" s="34">
        <f>ROUND(ROUND(E472,8)*F472,2)</f>
        <v>5.71</v>
      </c>
    </row>
    <row r="473" spans="1:7" ht="15" customHeight="1" x14ac:dyDescent="0.25">
      <c r="A473" s="8"/>
      <c r="B473" s="8"/>
      <c r="C473" s="8"/>
      <c r="D473" s="8"/>
      <c r="E473" s="101" t="s">
        <v>826</v>
      </c>
      <c r="F473" s="101"/>
      <c r="G473" s="43">
        <f>SUM(G471:G472)</f>
        <v>13.71</v>
      </c>
    </row>
    <row r="474" spans="1:7" ht="15" customHeight="1" x14ac:dyDescent="0.25">
      <c r="A474" s="8"/>
      <c r="B474" s="8"/>
      <c r="C474" s="8"/>
      <c r="D474" s="8"/>
      <c r="E474" s="97" t="s">
        <v>609</v>
      </c>
      <c r="F474" s="97"/>
      <c r="G474" s="44">
        <f>ROUND(SUM(G466,G469,G473),2)</f>
        <v>63.39</v>
      </c>
    </row>
    <row r="475" spans="1:7" ht="15" customHeight="1" x14ac:dyDescent="0.25">
      <c r="A475" s="8"/>
      <c r="B475" s="8"/>
      <c r="C475" s="8"/>
      <c r="D475" s="8"/>
      <c r="E475" s="97" t="s">
        <v>610</v>
      </c>
      <c r="F475" s="97"/>
      <c r="G475" s="44">
        <f>ROUND(G474*(29.84/100),2)</f>
        <v>18.920000000000002</v>
      </c>
    </row>
    <row r="476" spans="1:7" ht="15" customHeight="1" x14ac:dyDescent="0.25">
      <c r="A476" s="8"/>
      <c r="B476" s="8"/>
      <c r="C476" s="8"/>
      <c r="D476" s="8"/>
      <c r="E476" s="97" t="s">
        <v>611</v>
      </c>
      <c r="F476" s="97"/>
      <c r="G476" s="44">
        <f>G475+G474</f>
        <v>82.31</v>
      </c>
    </row>
    <row r="477" spans="1:7" ht="15" customHeight="1" x14ac:dyDescent="0.25">
      <c r="A477" s="8"/>
      <c r="B477" s="8"/>
      <c r="C477" s="8"/>
      <c r="D477" s="8"/>
      <c r="E477" s="97" t="s">
        <v>808</v>
      </c>
      <c r="F477" s="97"/>
      <c r="G477" s="45">
        <v>2</v>
      </c>
    </row>
    <row r="478" spans="1:7" ht="9.9499999999999993" customHeight="1" x14ac:dyDescent="0.25">
      <c r="A478" s="8"/>
      <c r="B478" s="8"/>
      <c r="C478" s="8"/>
      <c r="D478" s="8"/>
      <c r="E478" s="98"/>
      <c r="F478" s="98"/>
      <c r="G478" s="98"/>
    </row>
    <row r="479" spans="1:7" ht="20.100000000000001" customHeight="1" x14ac:dyDescent="0.25">
      <c r="A479" s="99" t="s">
        <v>827</v>
      </c>
      <c r="B479" s="99"/>
      <c r="C479" s="99"/>
      <c r="D479" s="99"/>
      <c r="E479" s="99"/>
      <c r="F479" s="99"/>
      <c r="G479" s="99"/>
    </row>
    <row r="480" spans="1:7" ht="15" customHeight="1" x14ac:dyDescent="0.25">
      <c r="A480" s="100" t="s">
        <v>813</v>
      </c>
      <c r="B480" s="100"/>
      <c r="C480" s="41" t="s">
        <v>3</v>
      </c>
      <c r="D480" s="41" t="s">
        <v>4</v>
      </c>
      <c r="E480" s="41" t="s">
        <v>594</v>
      </c>
      <c r="F480" s="41" t="s">
        <v>595</v>
      </c>
      <c r="G480" s="42" t="s">
        <v>596</v>
      </c>
    </row>
    <row r="481" spans="1:7" ht="15" customHeight="1" x14ac:dyDescent="0.25">
      <c r="A481" s="28" t="s">
        <v>814</v>
      </c>
      <c r="B481" s="29" t="s">
        <v>815</v>
      </c>
      <c r="C481" s="28" t="s">
        <v>145</v>
      </c>
      <c r="D481" s="28" t="s">
        <v>633</v>
      </c>
      <c r="E481" s="30">
        <v>0.23347423</v>
      </c>
      <c r="F481" s="31">
        <v>3.74</v>
      </c>
      <c r="G481" s="34">
        <f>ROUND(ROUND(E481,8)*F481,2)</f>
        <v>0.87</v>
      </c>
    </row>
    <row r="482" spans="1:7" ht="15" customHeight="1" x14ac:dyDescent="0.25">
      <c r="A482" s="28" t="s">
        <v>816</v>
      </c>
      <c r="B482" s="29" t="s">
        <v>817</v>
      </c>
      <c r="C482" s="28" t="s">
        <v>145</v>
      </c>
      <c r="D482" s="28" t="s">
        <v>633</v>
      </c>
      <c r="E482" s="30">
        <v>0.23357733999999999</v>
      </c>
      <c r="F482" s="31">
        <v>3.89</v>
      </c>
      <c r="G482" s="34">
        <f>ROUND(ROUND(E482,8)*F482,2)</f>
        <v>0.91</v>
      </c>
    </row>
    <row r="483" spans="1:7" ht="15" customHeight="1" x14ac:dyDescent="0.25">
      <c r="A483" s="8"/>
      <c r="B483" s="8"/>
      <c r="C483" s="8"/>
      <c r="D483" s="8"/>
      <c r="E483" s="101" t="s">
        <v>818</v>
      </c>
      <c r="F483" s="101"/>
      <c r="G483" s="43">
        <f>SUM(G481:G482)</f>
        <v>1.78</v>
      </c>
    </row>
    <row r="484" spans="1:7" ht="15" customHeight="1" x14ac:dyDescent="0.25">
      <c r="A484" s="100" t="s">
        <v>593</v>
      </c>
      <c r="B484" s="100"/>
      <c r="C484" s="41" t="s">
        <v>3</v>
      </c>
      <c r="D484" s="41" t="s">
        <v>4</v>
      </c>
      <c r="E484" s="41" t="s">
        <v>594</v>
      </c>
      <c r="F484" s="41" t="s">
        <v>595</v>
      </c>
      <c r="G484" s="42" t="s">
        <v>596</v>
      </c>
    </row>
    <row r="485" spans="1:7" ht="21" customHeight="1" x14ac:dyDescent="0.25">
      <c r="A485" s="28" t="s">
        <v>828</v>
      </c>
      <c r="B485" s="29" t="s">
        <v>829</v>
      </c>
      <c r="C485" s="28" t="s">
        <v>145</v>
      </c>
      <c r="D485" s="28" t="s">
        <v>138</v>
      </c>
      <c r="E485" s="30">
        <v>0.99894249000000002</v>
      </c>
      <c r="F485" s="31">
        <v>49.82</v>
      </c>
      <c r="G485" s="34">
        <f>ROUND(ROUND(E485,8)*F485,2)</f>
        <v>49.77</v>
      </c>
    </row>
    <row r="486" spans="1:7" ht="15" customHeight="1" x14ac:dyDescent="0.25">
      <c r="A486" s="8"/>
      <c r="B486" s="8"/>
      <c r="C486" s="8"/>
      <c r="D486" s="8"/>
      <c r="E486" s="101" t="s">
        <v>608</v>
      </c>
      <c r="F486" s="101"/>
      <c r="G486" s="43">
        <f>SUM(G485:G485)</f>
        <v>49.77</v>
      </c>
    </row>
    <row r="487" spans="1:7" ht="15" customHeight="1" x14ac:dyDescent="0.25">
      <c r="A487" s="100" t="s">
        <v>821</v>
      </c>
      <c r="B487" s="100"/>
      <c r="C487" s="41" t="s">
        <v>3</v>
      </c>
      <c r="D487" s="41" t="s">
        <v>4</v>
      </c>
      <c r="E487" s="41" t="s">
        <v>594</v>
      </c>
      <c r="F487" s="41" t="s">
        <v>595</v>
      </c>
      <c r="G487" s="42" t="s">
        <v>596</v>
      </c>
    </row>
    <row r="488" spans="1:7" ht="15" customHeight="1" x14ac:dyDescent="0.25">
      <c r="A488" s="28" t="s">
        <v>822</v>
      </c>
      <c r="B488" s="29" t="s">
        <v>823</v>
      </c>
      <c r="C488" s="28" t="s">
        <v>145</v>
      </c>
      <c r="D488" s="28" t="s">
        <v>633</v>
      </c>
      <c r="E488" s="30">
        <v>0.23556083</v>
      </c>
      <c r="F488" s="31">
        <v>17.03</v>
      </c>
      <c r="G488" s="34">
        <f>ROUND(ROUND(E488,8)*F488,2)</f>
        <v>4.01</v>
      </c>
    </row>
    <row r="489" spans="1:7" ht="15" customHeight="1" x14ac:dyDescent="0.25">
      <c r="A489" s="28" t="s">
        <v>824</v>
      </c>
      <c r="B489" s="29" t="s">
        <v>825</v>
      </c>
      <c r="C489" s="28" t="s">
        <v>145</v>
      </c>
      <c r="D489" s="28" t="s">
        <v>633</v>
      </c>
      <c r="E489" s="30">
        <v>0.23532497999999999</v>
      </c>
      <c r="F489" s="31">
        <v>12.15</v>
      </c>
      <c r="G489" s="34">
        <f>ROUND(ROUND(E489,8)*F489,2)</f>
        <v>2.86</v>
      </c>
    </row>
    <row r="490" spans="1:7" ht="15" customHeight="1" x14ac:dyDescent="0.25">
      <c r="A490" s="8"/>
      <c r="B490" s="8"/>
      <c r="C490" s="8"/>
      <c r="D490" s="8"/>
      <c r="E490" s="101" t="s">
        <v>826</v>
      </c>
      <c r="F490" s="101"/>
      <c r="G490" s="43">
        <f>SUM(G488:G489)</f>
        <v>6.8699999999999992</v>
      </c>
    </row>
    <row r="491" spans="1:7" ht="15" customHeight="1" x14ac:dyDescent="0.25">
      <c r="A491" s="8"/>
      <c r="B491" s="8"/>
      <c r="C491" s="8"/>
      <c r="D491" s="8"/>
      <c r="E491" s="97" t="s">
        <v>609</v>
      </c>
      <c r="F491" s="97"/>
      <c r="G491" s="44">
        <f>ROUND(SUM(G483,G486,G490),2)</f>
        <v>58.42</v>
      </c>
    </row>
    <row r="492" spans="1:7" ht="15" customHeight="1" x14ac:dyDescent="0.25">
      <c r="A492" s="8"/>
      <c r="B492" s="8"/>
      <c r="C492" s="8"/>
      <c r="D492" s="8"/>
      <c r="E492" s="97" t="s">
        <v>610</v>
      </c>
      <c r="F492" s="97"/>
      <c r="G492" s="44">
        <f>ROUND(G491*(29.84/100),2)</f>
        <v>17.43</v>
      </c>
    </row>
    <row r="493" spans="1:7" ht="15" customHeight="1" x14ac:dyDescent="0.25">
      <c r="A493" s="8"/>
      <c r="B493" s="8"/>
      <c r="C493" s="8"/>
      <c r="D493" s="8"/>
      <c r="E493" s="97" t="s">
        <v>611</v>
      </c>
      <c r="F493" s="97"/>
      <c r="G493" s="44">
        <f>G492+G491</f>
        <v>75.849999999999994</v>
      </c>
    </row>
    <row r="494" spans="1:7" ht="15" customHeight="1" x14ac:dyDescent="0.25">
      <c r="A494" s="8"/>
      <c r="B494" s="8"/>
      <c r="C494" s="8"/>
      <c r="D494" s="8"/>
      <c r="E494" s="97" t="s">
        <v>808</v>
      </c>
      <c r="F494" s="97"/>
      <c r="G494" s="45">
        <v>6</v>
      </c>
    </row>
    <row r="495" spans="1:7" ht="9.9499999999999993" customHeight="1" x14ac:dyDescent="0.25">
      <c r="A495" s="8"/>
      <c r="B495" s="8"/>
      <c r="C495" s="8"/>
      <c r="D495" s="8"/>
      <c r="E495" s="98"/>
      <c r="F495" s="98"/>
      <c r="G495" s="98"/>
    </row>
    <row r="496" spans="1:7" ht="20.100000000000001" customHeight="1" x14ac:dyDescent="0.25">
      <c r="A496" s="99" t="s">
        <v>830</v>
      </c>
      <c r="B496" s="99"/>
      <c r="C496" s="99"/>
      <c r="D496" s="99"/>
      <c r="E496" s="99"/>
      <c r="F496" s="99"/>
      <c r="G496" s="99"/>
    </row>
    <row r="497" spans="1:7" ht="15" customHeight="1" x14ac:dyDescent="0.25">
      <c r="A497" s="100" t="s">
        <v>593</v>
      </c>
      <c r="B497" s="100"/>
      <c r="C497" s="41" t="s">
        <v>3</v>
      </c>
      <c r="D497" s="41" t="s">
        <v>4</v>
      </c>
      <c r="E497" s="41" t="s">
        <v>594</v>
      </c>
      <c r="F497" s="41" t="s">
        <v>595</v>
      </c>
      <c r="G497" s="42" t="s">
        <v>596</v>
      </c>
    </row>
    <row r="498" spans="1:7" ht="21" customHeight="1" x14ac:dyDescent="0.25">
      <c r="A498" s="28" t="s">
        <v>831</v>
      </c>
      <c r="B498" s="29" t="s">
        <v>832</v>
      </c>
      <c r="C498" s="28" t="s">
        <v>39</v>
      </c>
      <c r="D498" s="28" t="s">
        <v>89</v>
      </c>
      <c r="E498" s="30">
        <v>1.1000000000000001</v>
      </c>
      <c r="F498" s="31">
        <v>3.81</v>
      </c>
      <c r="G498" s="34">
        <f>TRUNC(TRUNC(E498,8)*F498,2)</f>
        <v>4.1900000000000004</v>
      </c>
    </row>
    <row r="499" spans="1:7" ht="15" customHeight="1" x14ac:dyDescent="0.25">
      <c r="A499" s="8"/>
      <c r="B499" s="8"/>
      <c r="C499" s="8"/>
      <c r="D499" s="8"/>
      <c r="E499" s="101" t="s">
        <v>608</v>
      </c>
      <c r="F499" s="101"/>
      <c r="G499" s="43">
        <f>SUM(G498:G498)</f>
        <v>4.1900000000000004</v>
      </c>
    </row>
    <row r="500" spans="1:7" ht="15" customHeight="1" x14ac:dyDescent="0.25">
      <c r="A500" s="100" t="s">
        <v>614</v>
      </c>
      <c r="B500" s="100"/>
      <c r="C500" s="41" t="s">
        <v>3</v>
      </c>
      <c r="D500" s="41" t="s">
        <v>4</v>
      </c>
      <c r="E500" s="41" t="s">
        <v>594</v>
      </c>
      <c r="F500" s="41" t="s">
        <v>595</v>
      </c>
      <c r="G500" s="42" t="s">
        <v>596</v>
      </c>
    </row>
    <row r="501" spans="1:7" ht="21" customHeight="1" x14ac:dyDescent="0.25">
      <c r="A501" s="28" t="s">
        <v>797</v>
      </c>
      <c r="B501" s="29" t="s">
        <v>798</v>
      </c>
      <c r="C501" s="28" t="s">
        <v>39</v>
      </c>
      <c r="D501" s="28" t="s">
        <v>617</v>
      </c>
      <c r="E501" s="30">
        <v>7.5438660000000005E-2</v>
      </c>
      <c r="F501" s="31">
        <v>23.89</v>
      </c>
      <c r="G501" s="34">
        <f>TRUNC(TRUNC(E501,8)*F501,2)</f>
        <v>1.8</v>
      </c>
    </row>
    <row r="502" spans="1:7" ht="15" customHeight="1" x14ac:dyDescent="0.25">
      <c r="A502" s="28" t="s">
        <v>799</v>
      </c>
      <c r="B502" s="29" t="s">
        <v>800</v>
      </c>
      <c r="C502" s="28" t="s">
        <v>39</v>
      </c>
      <c r="D502" s="28" t="s">
        <v>617</v>
      </c>
      <c r="E502" s="30">
        <v>7.5438660000000005E-2</v>
      </c>
      <c r="F502" s="31">
        <v>28.27</v>
      </c>
      <c r="G502" s="34">
        <f>TRUNC(TRUNC(E502,8)*F502,2)</f>
        <v>2.13</v>
      </c>
    </row>
    <row r="503" spans="1:7" ht="18" customHeight="1" x14ac:dyDescent="0.25">
      <c r="A503" s="8"/>
      <c r="B503" s="8"/>
      <c r="C503" s="8"/>
      <c r="D503" s="8"/>
      <c r="E503" s="101" t="s">
        <v>621</v>
      </c>
      <c r="F503" s="101"/>
      <c r="G503" s="43">
        <f>SUM(G501:G502)</f>
        <v>3.9299999999999997</v>
      </c>
    </row>
    <row r="504" spans="1:7" ht="15" customHeight="1" x14ac:dyDescent="0.25">
      <c r="A504" s="100" t="s">
        <v>691</v>
      </c>
      <c r="B504" s="100"/>
      <c r="C504" s="41" t="s">
        <v>3</v>
      </c>
      <c r="D504" s="41" t="s">
        <v>4</v>
      </c>
      <c r="E504" s="41" t="s">
        <v>594</v>
      </c>
      <c r="F504" s="41" t="s">
        <v>595</v>
      </c>
      <c r="G504" s="42" t="s">
        <v>596</v>
      </c>
    </row>
    <row r="505" spans="1:7" ht="45.95" customHeight="1" x14ac:dyDescent="0.25">
      <c r="A505" s="28" t="s">
        <v>833</v>
      </c>
      <c r="B505" s="29" t="s">
        <v>834</v>
      </c>
      <c r="C505" s="28" t="s">
        <v>39</v>
      </c>
      <c r="D505" s="28" t="s">
        <v>89</v>
      </c>
      <c r="E505" s="30">
        <v>0.82899630999999996</v>
      </c>
      <c r="F505" s="31">
        <v>9.9</v>
      </c>
      <c r="G505" s="34">
        <f>TRUNC(TRUNC(E505,8)*F505,2)</f>
        <v>8.1999999999999993</v>
      </c>
    </row>
    <row r="506" spans="1:7" ht="15" customHeight="1" x14ac:dyDescent="0.25">
      <c r="A506" s="8"/>
      <c r="B506" s="8"/>
      <c r="C506" s="8"/>
      <c r="D506" s="8"/>
      <c r="E506" s="101" t="s">
        <v>694</v>
      </c>
      <c r="F506" s="101"/>
      <c r="G506" s="43">
        <f>SUM(G505:G505)</f>
        <v>8.1999999999999993</v>
      </c>
    </row>
    <row r="507" spans="1:7" ht="15" customHeight="1" x14ac:dyDescent="0.25">
      <c r="A507" s="8"/>
      <c r="B507" s="8"/>
      <c r="C507" s="8"/>
      <c r="D507" s="8"/>
      <c r="E507" s="97" t="s">
        <v>609</v>
      </c>
      <c r="F507" s="97"/>
      <c r="G507" s="44">
        <f>ROUND(SUM(G499,G503,G506),2)</f>
        <v>16.32</v>
      </c>
    </row>
    <row r="508" spans="1:7" ht="15" customHeight="1" x14ac:dyDescent="0.25">
      <c r="A508" s="8"/>
      <c r="B508" s="8"/>
      <c r="C508" s="8"/>
      <c r="D508" s="8"/>
      <c r="E508" s="97" t="s">
        <v>610</v>
      </c>
      <c r="F508" s="97"/>
      <c r="G508" s="44">
        <f>ROUND(G507*(29.84/100),2)</f>
        <v>4.87</v>
      </c>
    </row>
    <row r="509" spans="1:7" ht="15" customHeight="1" x14ac:dyDescent="0.25">
      <c r="A509" s="8"/>
      <c r="B509" s="8"/>
      <c r="C509" s="8"/>
      <c r="D509" s="8"/>
      <c r="E509" s="97" t="s">
        <v>611</v>
      </c>
      <c r="F509" s="97"/>
      <c r="G509" s="44">
        <f>G508+G507</f>
        <v>21.19</v>
      </c>
    </row>
    <row r="510" spans="1:7" ht="15" customHeight="1" x14ac:dyDescent="0.25">
      <c r="A510" s="8"/>
      <c r="B510" s="8"/>
      <c r="C510" s="8"/>
      <c r="D510" s="8"/>
      <c r="E510" s="97" t="s">
        <v>756</v>
      </c>
      <c r="F510" s="97"/>
      <c r="G510" s="45">
        <v>546.26</v>
      </c>
    </row>
    <row r="511" spans="1:7" ht="9.9499999999999993" customHeight="1" x14ac:dyDescent="0.25">
      <c r="A511" s="8"/>
      <c r="B511" s="8"/>
      <c r="C511" s="8"/>
      <c r="D511" s="8"/>
      <c r="E511" s="98"/>
      <c r="F511" s="98"/>
      <c r="G511" s="98"/>
    </row>
    <row r="512" spans="1:7" ht="20.100000000000001" customHeight="1" x14ac:dyDescent="0.25">
      <c r="A512" s="99" t="s">
        <v>835</v>
      </c>
      <c r="B512" s="99"/>
      <c r="C512" s="99"/>
      <c r="D512" s="99"/>
      <c r="E512" s="99"/>
      <c r="F512" s="99"/>
      <c r="G512" s="99"/>
    </row>
    <row r="513" spans="1:7" ht="15" customHeight="1" x14ac:dyDescent="0.25">
      <c r="A513" s="100" t="s">
        <v>593</v>
      </c>
      <c r="B513" s="100"/>
      <c r="C513" s="41" t="s">
        <v>3</v>
      </c>
      <c r="D513" s="41" t="s">
        <v>4</v>
      </c>
      <c r="E513" s="41" t="s">
        <v>594</v>
      </c>
      <c r="F513" s="41" t="s">
        <v>595</v>
      </c>
      <c r="G513" s="42" t="s">
        <v>596</v>
      </c>
    </row>
    <row r="514" spans="1:7" ht="21" customHeight="1" x14ac:dyDescent="0.25">
      <c r="A514" s="28" t="s">
        <v>836</v>
      </c>
      <c r="B514" s="29" t="s">
        <v>837</v>
      </c>
      <c r="C514" s="28" t="s">
        <v>39</v>
      </c>
      <c r="D514" s="28" t="s">
        <v>22</v>
      </c>
      <c r="E514" s="30">
        <v>1</v>
      </c>
      <c r="F514" s="31">
        <v>2.2000000000000002</v>
      </c>
      <c r="G514" s="34">
        <f>TRUNC(TRUNC(E514,8)*F514,2)</f>
        <v>2.2000000000000002</v>
      </c>
    </row>
    <row r="515" spans="1:7" ht="15" customHeight="1" x14ac:dyDescent="0.25">
      <c r="A515" s="8"/>
      <c r="B515" s="8"/>
      <c r="C515" s="8"/>
      <c r="D515" s="8"/>
      <c r="E515" s="101" t="s">
        <v>608</v>
      </c>
      <c r="F515" s="101"/>
      <c r="G515" s="43">
        <f>SUM(G514:G514)</f>
        <v>2.2000000000000002</v>
      </c>
    </row>
    <row r="516" spans="1:7" ht="15" customHeight="1" x14ac:dyDescent="0.25">
      <c r="A516" s="100" t="s">
        <v>614</v>
      </c>
      <c r="B516" s="100"/>
      <c r="C516" s="41" t="s">
        <v>3</v>
      </c>
      <c r="D516" s="41" t="s">
        <v>4</v>
      </c>
      <c r="E516" s="41" t="s">
        <v>594</v>
      </c>
      <c r="F516" s="41" t="s">
        <v>595</v>
      </c>
      <c r="G516" s="42" t="s">
        <v>596</v>
      </c>
    </row>
    <row r="517" spans="1:7" ht="21" customHeight="1" x14ac:dyDescent="0.25">
      <c r="A517" s="28" t="s">
        <v>797</v>
      </c>
      <c r="B517" s="29" t="s">
        <v>798</v>
      </c>
      <c r="C517" s="28" t="s">
        <v>39</v>
      </c>
      <c r="D517" s="28" t="s">
        <v>617</v>
      </c>
      <c r="E517" s="30">
        <v>0.12985910000000001</v>
      </c>
      <c r="F517" s="31">
        <v>23.89</v>
      </c>
      <c r="G517" s="34">
        <f>TRUNC(TRUNC(E517,8)*F517,2)</f>
        <v>3.1</v>
      </c>
    </row>
    <row r="518" spans="1:7" ht="15" customHeight="1" x14ac:dyDescent="0.25">
      <c r="A518" s="28" t="s">
        <v>799</v>
      </c>
      <c r="B518" s="29" t="s">
        <v>800</v>
      </c>
      <c r="C518" s="28" t="s">
        <v>39</v>
      </c>
      <c r="D518" s="28" t="s">
        <v>617</v>
      </c>
      <c r="E518" s="30">
        <v>0.13027768000000001</v>
      </c>
      <c r="F518" s="31">
        <v>28.27</v>
      </c>
      <c r="G518" s="34">
        <f>TRUNC(TRUNC(E518,8)*F518,2)</f>
        <v>3.68</v>
      </c>
    </row>
    <row r="519" spans="1:7" ht="18" customHeight="1" x14ac:dyDescent="0.25">
      <c r="A519" s="8"/>
      <c r="B519" s="8"/>
      <c r="C519" s="8"/>
      <c r="D519" s="8"/>
      <c r="E519" s="101" t="s">
        <v>621</v>
      </c>
      <c r="F519" s="101"/>
      <c r="G519" s="43">
        <f>SUM(G517:G518)</f>
        <v>6.78</v>
      </c>
    </row>
    <row r="520" spans="1:7" ht="15" customHeight="1" x14ac:dyDescent="0.25">
      <c r="A520" s="100" t="s">
        <v>691</v>
      </c>
      <c r="B520" s="100"/>
      <c r="C520" s="41" t="s">
        <v>3</v>
      </c>
      <c r="D520" s="41" t="s">
        <v>4</v>
      </c>
      <c r="E520" s="41" t="s">
        <v>594</v>
      </c>
      <c r="F520" s="41" t="s">
        <v>595</v>
      </c>
      <c r="G520" s="42" t="s">
        <v>596</v>
      </c>
    </row>
    <row r="521" spans="1:7" ht="21" customHeight="1" x14ac:dyDescent="0.25">
      <c r="A521" s="28" t="s">
        <v>838</v>
      </c>
      <c r="B521" s="29" t="s">
        <v>839</v>
      </c>
      <c r="C521" s="28" t="s">
        <v>39</v>
      </c>
      <c r="D521" s="28" t="s">
        <v>499</v>
      </c>
      <c r="E521" s="30">
        <v>7.1493000000000001E-4</v>
      </c>
      <c r="F521" s="31">
        <v>719.72</v>
      </c>
      <c r="G521" s="34">
        <f>TRUNC(TRUNC(E521,8)*F521,2)</f>
        <v>0.51</v>
      </c>
    </row>
    <row r="522" spans="1:7" ht="15" customHeight="1" x14ac:dyDescent="0.25">
      <c r="A522" s="8"/>
      <c r="B522" s="8"/>
      <c r="C522" s="8"/>
      <c r="D522" s="8"/>
      <c r="E522" s="101" t="s">
        <v>694</v>
      </c>
      <c r="F522" s="101"/>
      <c r="G522" s="43">
        <f>SUM(G521:G521)</f>
        <v>0.51</v>
      </c>
    </row>
    <row r="523" spans="1:7" ht="15" customHeight="1" x14ac:dyDescent="0.25">
      <c r="A523" s="8"/>
      <c r="B523" s="8"/>
      <c r="C523" s="8"/>
      <c r="D523" s="8"/>
      <c r="E523" s="97" t="s">
        <v>609</v>
      </c>
      <c r="F523" s="97"/>
      <c r="G523" s="44">
        <f>ROUND(SUM(G515,G519,G522),2)</f>
        <v>9.49</v>
      </c>
    </row>
    <row r="524" spans="1:7" ht="15" customHeight="1" x14ac:dyDescent="0.25">
      <c r="A524" s="8"/>
      <c r="B524" s="8"/>
      <c r="C524" s="8"/>
      <c r="D524" s="8"/>
      <c r="E524" s="97" t="s">
        <v>610</v>
      </c>
      <c r="F524" s="97"/>
      <c r="G524" s="44">
        <f>ROUND(G523*(29.84/100),2)</f>
        <v>2.83</v>
      </c>
    </row>
    <row r="525" spans="1:7" ht="15" customHeight="1" x14ac:dyDescent="0.25">
      <c r="A525" s="8"/>
      <c r="B525" s="8"/>
      <c r="C525" s="8"/>
      <c r="D525" s="8"/>
      <c r="E525" s="97" t="s">
        <v>611</v>
      </c>
      <c r="F525" s="97"/>
      <c r="G525" s="44">
        <f>G524+G523</f>
        <v>12.32</v>
      </c>
    </row>
    <row r="526" spans="1:7" ht="15" customHeight="1" x14ac:dyDescent="0.25">
      <c r="A526" s="8"/>
      <c r="B526" s="8"/>
      <c r="C526" s="8"/>
      <c r="D526" s="8"/>
      <c r="E526" s="97" t="s">
        <v>622</v>
      </c>
      <c r="F526" s="97"/>
      <c r="G526" s="45">
        <v>46</v>
      </c>
    </row>
    <row r="527" spans="1:7" ht="9.9499999999999993" customHeight="1" x14ac:dyDescent="0.25">
      <c r="A527" s="8"/>
      <c r="B527" s="8"/>
      <c r="C527" s="8"/>
      <c r="D527" s="8"/>
      <c r="E527" s="98"/>
      <c r="F527" s="98"/>
      <c r="G527" s="98"/>
    </row>
    <row r="528" spans="1:7" ht="20.100000000000001" customHeight="1" x14ac:dyDescent="0.25">
      <c r="A528" s="99" t="s">
        <v>840</v>
      </c>
      <c r="B528" s="99"/>
      <c r="C528" s="99"/>
      <c r="D528" s="99"/>
      <c r="E528" s="99"/>
      <c r="F528" s="99"/>
      <c r="G528" s="99"/>
    </row>
    <row r="529" spans="1:7" ht="15" customHeight="1" x14ac:dyDescent="0.25">
      <c r="A529" s="100" t="s">
        <v>593</v>
      </c>
      <c r="B529" s="100"/>
      <c r="C529" s="41" t="s">
        <v>3</v>
      </c>
      <c r="D529" s="41" t="s">
        <v>4</v>
      </c>
      <c r="E529" s="41" t="s">
        <v>594</v>
      </c>
      <c r="F529" s="41" t="s">
        <v>595</v>
      </c>
      <c r="G529" s="42" t="s">
        <v>596</v>
      </c>
    </row>
    <row r="530" spans="1:7" ht="21" customHeight="1" x14ac:dyDescent="0.25">
      <c r="A530" s="28" t="s">
        <v>841</v>
      </c>
      <c r="B530" s="29" t="s">
        <v>842</v>
      </c>
      <c r="C530" s="28" t="s">
        <v>39</v>
      </c>
      <c r="D530" s="28" t="s">
        <v>89</v>
      </c>
      <c r="E530" s="30">
        <v>1.1000000000000001</v>
      </c>
      <c r="F530" s="31">
        <v>7.33</v>
      </c>
      <c r="G530" s="34">
        <f>TRUNC(TRUNC(E530,8)*F530,2)</f>
        <v>8.06</v>
      </c>
    </row>
    <row r="531" spans="1:7" ht="15" customHeight="1" x14ac:dyDescent="0.25">
      <c r="A531" s="8"/>
      <c r="B531" s="8"/>
      <c r="C531" s="8"/>
      <c r="D531" s="8"/>
      <c r="E531" s="101" t="s">
        <v>608</v>
      </c>
      <c r="F531" s="101"/>
      <c r="G531" s="43">
        <f>SUM(G530:G530)</f>
        <v>8.06</v>
      </c>
    </row>
    <row r="532" spans="1:7" ht="15" customHeight="1" x14ac:dyDescent="0.25">
      <c r="A532" s="100" t="s">
        <v>614</v>
      </c>
      <c r="B532" s="100"/>
      <c r="C532" s="41" t="s">
        <v>3</v>
      </c>
      <c r="D532" s="41" t="s">
        <v>4</v>
      </c>
      <c r="E532" s="41" t="s">
        <v>594</v>
      </c>
      <c r="F532" s="41" t="s">
        <v>595</v>
      </c>
      <c r="G532" s="42" t="s">
        <v>596</v>
      </c>
    </row>
    <row r="533" spans="1:7" ht="21" customHeight="1" x14ac:dyDescent="0.25">
      <c r="A533" s="28" t="s">
        <v>797</v>
      </c>
      <c r="B533" s="29" t="s">
        <v>798</v>
      </c>
      <c r="C533" s="28" t="s">
        <v>39</v>
      </c>
      <c r="D533" s="28" t="s">
        <v>617</v>
      </c>
      <c r="E533" s="30">
        <v>8.6842440000000007E-2</v>
      </c>
      <c r="F533" s="31">
        <v>23.89</v>
      </c>
      <c r="G533" s="34">
        <f>TRUNC(TRUNC(E533,8)*F533,2)</f>
        <v>2.0699999999999998</v>
      </c>
    </row>
    <row r="534" spans="1:7" ht="15" customHeight="1" x14ac:dyDescent="0.25">
      <c r="A534" s="28" t="s">
        <v>799</v>
      </c>
      <c r="B534" s="29" t="s">
        <v>800</v>
      </c>
      <c r="C534" s="28" t="s">
        <v>39</v>
      </c>
      <c r="D534" s="28" t="s">
        <v>617</v>
      </c>
      <c r="E534" s="30">
        <v>8.6842440000000007E-2</v>
      </c>
      <c r="F534" s="31">
        <v>28.27</v>
      </c>
      <c r="G534" s="34">
        <f>TRUNC(TRUNC(E534,8)*F534,2)</f>
        <v>2.4500000000000002</v>
      </c>
    </row>
    <row r="535" spans="1:7" ht="18" customHeight="1" x14ac:dyDescent="0.25">
      <c r="A535" s="8"/>
      <c r="B535" s="8"/>
      <c r="C535" s="8"/>
      <c r="D535" s="8"/>
      <c r="E535" s="101" t="s">
        <v>621</v>
      </c>
      <c r="F535" s="101"/>
      <c r="G535" s="43">
        <f>SUM(G533:G534)</f>
        <v>4.5199999999999996</v>
      </c>
    </row>
    <row r="536" spans="1:7" ht="15" customHeight="1" x14ac:dyDescent="0.25">
      <c r="A536" s="100" t="s">
        <v>691</v>
      </c>
      <c r="B536" s="100"/>
      <c r="C536" s="41" t="s">
        <v>3</v>
      </c>
      <c r="D536" s="41" t="s">
        <v>4</v>
      </c>
      <c r="E536" s="41" t="s">
        <v>594</v>
      </c>
      <c r="F536" s="41" t="s">
        <v>595</v>
      </c>
      <c r="G536" s="42" t="s">
        <v>596</v>
      </c>
    </row>
    <row r="537" spans="1:7" ht="45.95" customHeight="1" x14ac:dyDescent="0.25">
      <c r="A537" s="28" t="s">
        <v>833</v>
      </c>
      <c r="B537" s="29" t="s">
        <v>834</v>
      </c>
      <c r="C537" s="28" t="s">
        <v>39</v>
      </c>
      <c r="D537" s="28" t="s">
        <v>89</v>
      </c>
      <c r="E537" s="30">
        <v>0.82707090000000005</v>
      </c>
      <c r="F537" s="31">
        <v>9.9</v>
      </c>
      <c r="G537" s="34">
        <f>TRUNC(TRUNC(E537,8)*F537,2)</f>
        <v>8.18</v>
      </c>
    </row>
    <row r="538" spans="1:7" ht="15" customHeight="1" x14ac:dyDescent="0.25">
      <c r="A538" s="8"/>
      <c r="B538" s="8"/>
      <c r="C538" s="8"/>
      <c r="D538" s="8"/>
      <c r="E538" s="101" t="s">
        <v>694</v>
      </c>
      <c r="F538" s="101"/>
      <c r="G538" s="43">
        <f>SUM(G537:G537)</f>
        <v>8.18</v>
      </c>
    </row>
    <row r="539" spans="1:7" ht="15" customHeight="1" x14ac:dyDescent="0.25">
      <c r="A539" s="8"/>
      <c r="B539" s="8"/>
      <c r="C539" s="8"/>
      <c r="D539" s="8"/>
      <c r="E539" s="97" t="s">
        <v>609</v>
      </c>
      <c r="F539" s="97"/>
      <c r="G539" s="44">
        <f>ROUND(SUM(G531,G535,G538),2)</f>
        <v>20.76</v>
      </c>
    </row>
    <row r="540" spans="1:7" ht="15" customHeight="1" x14ac:dyDescent="0.25">
      <c r="A540" s="8"/>
      <c r="B540" s="8"/>
      <c r="C540" s="8"/>
      <c r="D540" s="8"/>
      <c r="E540" s="97" t="s">
        <v>610</v>
      </c>
      <c r="F540" s="97"/>
      <c r="G540" s="44">
        <f>ROUND(G539*(29.84/100),2)</f>
        <v>6.19</v>
      </c>
    </row>
    <row r="541" spans="1:7" ht="15" customHeight="1" x14ac:dyDescent="0.25">
      <c r="A541" s="8"/>
      <c r="B541" s="8"/>
      <c r="C541" s="8"/>
      <c r="D541" s="8"/>
      <c r="E541" s="97" t="s">
        <v>611</v>
      </c>
      <c r="F541" s="97"/>
      <c r="G541" s="44">
        <f>G540+G539</f>
        <v>26.950000000000003</v>
      </c>
    </row>
    <row r="542" spans="1:7" ht="15" customHeight="1" x14ac:dyDescent="0.25">
      <c r="A542" s="8"/>
      <c r="B542" s="8"/>
      <c r="C542" s="8"/>
      <c r="D542" s="8"/>
      <c r="E542" s="97" t="s">
        <v>756</v>
      </c>
      <c r="F542" s="97"/>
      <c r="G542" s="45">
        <v>99</v>
      </c>
    </row>
    <row r="543" spans="1:7" ht="9.9499999999999993" customHeight="1" x14ac:dyDescent="0.25">
      <c r="A543" s="8"/>
      <c r="B543" s="8"/>
      <c r="C543" s="8"/>
      <c r="D543" s="8"/>
      <c r="E543" s="98"/>
      <c r="F543" s="98"/>
      <c r="G543" s="98"/>
    </row>
    <row r="544" spans="1:7" ht="20.100000000000001" customHeight="1" x14ac:dyDescent="0.25">
      <c r="A544" s="99" t="s">
        <v>843</v>
      </c>
      <c r="B544" s="99"/>
      <c r="C544" s="99"/>
      <c r="D544" s="99"/>
      <c r="E544" s="99"/>
      <c r="F544" s="99"/>
      <c r="G544" s="99"/>
    </row>
    <row r="545" spans="1:7" ht="15" customHeight="1" x14ac:dyDescent="0.25">
      <c r="A545" s="100" t="s">
        <v>593</v>
      </c>
      <c r="B545" s="100"/>
      <c r="C545" s="41" t="s">
        <v>3</v>
      </c>
      <c r="D545" s="41" t="s">
        <v>4</v>
      </c>
      <c r="E545" s="41" t="s">
        <v>594</v>
      </c>
      <c r="F545" s="41" t="s">
        <v>595</v>
      </c>
      <c r="G545" s="42" t="s">
        <v>596</v>
      </c>
    </row>
    <row r="546" spans="1:7" ht="21" customHeight="1" x14ac:dyDescent="0.25">
      <c r="A546" s="28" t="s">
        <v>844</v>
      </c>
      <c r="B546" s="29" t="s">
        <v>845</v>
      </c>
      <c r="C546" s="28" t="s">
        <v>39</v>
      </c>
      <c r="D546" s="28" t="s">
        <v>22</v>
      </c>
      <c r="E546" s="30">
        <v>1</v>
      </c>
      <c r="F546" s="31">
        <v>5.67</v>
      </c>
      <c r="G546" s="34">
        <f>TRUNC(TRUNC(E546,8)*F546,2)</f>
        <v>5.67</v>
      </c>
    </row>
    <row r="547" spans="1:7" ht="15" customHeight="1" x14ac:dyDescent="0.25">
      <c r="A547" s="8"/>
      <c r="B547" s="8"/>
      <c r="C547" s="8"/>
      <c r="D547" s="8"/>
      <c r="E547" s="101" t="s">
        <v>608</v>
      </c>
      <c r="F547" s="101"/>
      <c r="G547" s="43">
        <f>SUM(G546:G546)</f>
        <v>5.67</v>
      </c>
    </row>
    <row r="548" spans="1:7" ht="15" customHeight="1" x14ac:dyDescent="0.25">
      <c r="A548" s="100" t="s">
        <v>614</v>
      </c>
      <c r="B548" s="100"/>
      <c r="C548" s="41" t="s">
        <v>3</v>
      </c>
      <c r="D548" s="41" t="s">
        <v>4</v>
      </c>
      <c r="E548" s="41" t="s">
        <v>594</v>
      </c>
      <c r="F548" s="41" t="s">
        <v>595</v>
      </c>
      <c r="G548" s="42" t="s">
        <v>596</v>
      </c>
    </row>
    <row r="549" spans="1:7" ht="21" customHeight="1" x14ac:dyDescent="0.25">
      <c r="A549" s="28" t="s">
        <v>797</v>
      </c>
      <c r="B549" s="29" t="s">
        <v>798</v>
      </c>
      <c r="C549" s="28" t="s">
        <v>39</v>
      </c>
      <c r="D549" s="28" t="s">
        <v>617</v>
      </c>
      <c r="E549" s="30">
        <v>0.17393641000000001</v>
      </c>
      <c r="F549" s="31">
        <v>23.89</v>
      </c>
      <c r="G549" s="34">
        <f>TRUNC(TRUNC(E549,8)*F549,2)</f>
        <v>4.1500000000000004</v>
      </c>
    </row>
    <row r="550" spans="1:7" ht="15" customHeight="1" x14ac:dyDescent="0.25">
      <c r="A550" s="28" t="s">
        <v>799</v>
      </c>
      <c r="B550" s="29" t="s">
        <v>800</v>
      </c>
      <c r="C550" s="28" t="s">
        <v>39</v>
      </c>
      <c r="D550" s="28" t="s">
        <v>617</v>
      </c>
      <c r="E550" s="30">
        <v>0.17435498999999999</v>
      </c>
      <c r="F550" s="31">
        <v>28.27</v>
      </c>
      <c r="G550" s="34">
        <f>TRUNC(TRUNC(E550,8)*F550,2)</f>
        <v>4.92</v>
      </c>
    </row>
    <row r="551" spans="1:7" ht="18" customHeight="1" x14ac:dyDescent="0.25">
      <c r="A551" s="8"/>
      <c r="B551" s="8"/>
      <c r="C551" s="8"/>
      <c r="D551" s="8"/>
      <c r="E551" s="101" t="s">
        <v>621</v>
      </c>
      <c r="F551" s="101"/>
      <c r="G551" s="43">
        <f>SUM(G549:G550)</f>
        <v>9.07</v>
      </c>
    </row>
    <row r="552" spans="1:7" ht="15" customHeight="1" x14ac:dyDescent="0.25">
      <c r="A552" s="8"/>
      <c r="B552" s="8"/>
      <c r="C552" s="8"/>
      <c r="D552" s="8"/>
      <c r="E552" s="97" t="s">
        <v>609</v>
      </c>
      <c r="F552" s="97"/>
      <c r="G552" s="44">
        <f>ROUND(SUM(G547,G551),2)</f>
        <v>14.74</v>
      </c>
    </row>
    <row r="553" spans="1:7" ht="15" customHeight="1" x14ac:dyDescent="0.25">
      <c r="A553" s="8"/>
      <c r="B553" s="8"/>
      <c r="C553" s="8"/>
      <c r="D553" s="8"/>
      <c r="E553" s="97" t="s">
        <v>610</v>
      </c>
      <c r="F553" s="97"/>
      <c r="G553" s="44">
        <f>ROUND(G552*(29.84/100),2)</f>
        <v>4.4000000000000004</v>
      </c>
    </row>
    <row r="554" spans="1:7" ht="15" customHeight="1" x14ac:dyDescent="0.25">
      <c r="A554" s="8"/>
      <c r="B554" s="8"/>
      <c r="C554" s="8"/>
      <c r="D554" s="8"/>
      <c r="E554" s="97" t="s">
        <v>611</v>
      </c>
      <c r="F554" s="97"/>
      <c r="G554" s="44">
        <f>G553+G552</f>
        <v>19.14</v>
      </c>
    </row>
    <row r="555" spans="1:7" ht="15" customHeight="1" x14ac:dyDescent="0.25">
      <c r="A555" s="8"/>
      <c r="B555" s="8"/>
      <c r="C555" s="8"/>
      <c r="D555" s="8"/>
      <c r="E555" s="97" t="s">
        <v>622</v>
      </c>
      <c r="F555" s="97"/>
      <c r="G555" s="45">
        <v>140</v>
      </c>
    </row>
    <row r="556" spans="1:7" ht="9.9499999999999993" customHeight="1" x14ac:dyDescent="0.25">
      <c r="A556" s="8"/>
      <c r="B556" s="8"/>
      <c r="C556" s="8"/>
      <c r="D556" s="8"/>
      <c r="E556" s="98"/>
      <c r="F556" s="98"/>
      <c r="G556" s="98"/>
    </row>
    <row r="557" spans="1:7" ht="20.100000000000001" customHeight="1" x14ac:dyDescent="0.25">
      <c r="A557" s="99" t="s">
        <v>846</v>
      </c>
      <c r="B557" s="99"/>
      <c r="C557" s="99"/>
      <c r="D557" s="99"/>
      <c r="E557" s="99"/>
      <c r="F557" s="99"/>
      <c r="G557" s="99"/>
    </row>
    <row r="558" spans="1:7" ht="15" customHeight="1" x14ac:dyDescent="0.25">
      <c r="A558" s="100" t="s">
        <v>691</v>
      </c>
      <c r="B558" s="100"/>
      <c r="C558" s="41" t="s">
        <v>3</v>
      </c>
      <c r="D558" s="41" t="s">
        <v>4</v>
      </c>
      <c r="E558" s="41" t="s">
        <v>594</v>
      </c>
      <c r="F558" s="41" t="s">
        <v>595</v>
      </c>
      <c r="G558" s="42" t="s">
        <v>596</v>
      </c>
    </row>
    <row r="559" spans="1:7" ht="29.1" customHeight="1" x14ac:dyDescent="0.25">
      <c r="A559" s="28" t="s">
        <v>847</v>
      </c>
      <c r="B559" s="29" t="s">
        <v>848</v>
      </c>
      <c r="C559" s="28" t="s">
        <v>145</v>
      </c>
      <c r="D559" s="28" t="s">
        <v>252</v>
      </c>
      <c r="E559" s="30">
        <v>0.67750089000000002</v>
      </c>
      <c r="F559" s="31">
        <v>9.91</v>
      </c>
      <c r="G559" s="34">
        <f t="shared" ref="G559:G565" si="1">ROUND(ROUND(E559,8)*F559,2)</f>
        <v>6.71</v>
      </c>
    </row>
    <row r="560" spans="1:7" ht="29.1" customHeight="1" x14ac:dyDescent="0.25">
      <c r="A560" s="28" t="s">
        <v>849</v>
      </c>
      <c r="B560" s="29" t="s">
        <v>850</v>
      </c>
      <c r="C560" s="28" t="s">
        <v>145</v>
      </c>
      <c r="D560" s="28" t="s">
        <v>851</v>
      </c>
      <c r="E560" s="30">
        <v>0.56227890999999997</v>
      </c>
      <c r="F560" s="31">
        <v>92.44</v>
      </c>
      <c r="G560" s="34">
        <f t="shared" si="1"/>
        <v>51.98</v>
      </c>
    </row>
    <row r="561" spans="1:7" ht="21" customHeight="1" x14ac:dyDescent="0.25">
      <c r="A561" s="28" t="s">
        <v>852</v>
      </c>
      <c r="B561" s="29" t="s">
        <v>853</v>
      </c>
      <c r="C561" s="28" t="s">
        <v>145</v>
      </c>
      <c r="D561" s="28" t="s">
        <v>851</v>
      </c>
      <c r="E561" s="30">
        <v>0.42170917000000002</v>
      </c>
      <c r="F561" s="31">
        <v>5.79</v>
      </c>
      <c r="G561" s="34">
        <f t="shared" si="1"/>
        <v>2.44</v>
      </c>
    </row>
    <row r="562" spans="1:7" ht="21" customHeight="1" x14ac:dyDescent="0.25">
      <c r="A562" s="28" t="s">
        <v>854</v>
      </c>
      <c r="B562" s="29" t="s">
        <v>855</v>
      </c>
      <c r="C562" s="28" t="s">
        <v>145</v>
      </c>
      <c r="D562" s="28" t="s">
        <v>856</v>
      </c>
      <c r="E562" s="30">
        <v>3.3385310000000001E-2</v>
      </c>
      <c r="F562" s="31">
        <v>479.89</v>
      </c>
      <c r="G562" s="34">
        <f t="shared" si="1"/>
        <v>16.02</v>
      </c>
    </row>
    <row r="563" spans="1:7" ht="21" customHeight="1" x14ac:dyDescent="0.25">
      <c r="A563" s="28" t="s">
        <v>857</v>
      </c>
      <c r="B563" s="29" t="s">
        <v>858</v>
      </c>
      <c r="C563" s="28" t="s">
        <v>145</v>
      </c>
      <c r="D563" s="28" t="s">
        <v>856</v>
      </c>
      <c r="E563" s="30">
        <v>0.10982009</v>
      </c>
      <c r="F563" s="31">
        <v>48.12</v>
      </c>
      <c r="G563" s="34">
        <f t="shared" si="1"/>
        <v>5.28</v>
      </c>
    </row>
    <row r="564" spans="1:7" ht="21" customHeight="1" x14ac:dyDescent="0.25">
      <c r="A564" s="28" t="s">
        <v>859</v>
      </c>
      <c r="B564" s="29" t="s">
        <v>860</v>
      </c>
      <c r="C564" s="28" t="s">
        <v>145</v>
      </c>
      <c r="D564" s="28" t="s">
        <v>851</v>
      </c>
      <c r="E564" s="30">
        <v>0.26883960000000001</v>
      </c>
      <c r="F564" s="31">
        <v>78.19</v>
      </c>
      <c r="G564" s="34">
        <f t="shared" si="1"/>
        <v>21.02</v>
      </c>
    </row>
    <row r="565" spans="1:7" ht="21" customHeight="1" x14ac:dyDescent="0.25">
      <c r="A565" s="28" t="s">
        <v>861</v>
      </c>
      <c r="B565" s="29" t="s">
        <v>862</v>
      </c>
      <c r="C565" s="28" t="s">
        <v>145</v>
      </c>
      <c r="D565" s="28" t="s">
        <v>851</v>
      </c>
      <c r="E565" s="30">
        <v>0.42170917000000002</v>
      </c>
      <c r="F565" s="31">
        <v>32.82</v>
      </c>
      <c r="G565" s="34">
        <f t="shared" si="1"/>
        <v>13.84</v>
      </c>
    </row>
    <row r="566" spans="1:7" ht="15" customHeight="1" x14ac:dyDescent="0.25">
      <c r="A566" s="8"/>
      <c r="B566" s="8"/>
      <c r="C566" s="8"/>
      <c r="D566" s="8"/>
      <c r="E566" s="101" t="s">
        <v>694</v>
      </c>
      <c r="F566" s="101"/>
      <c r="G566" s="43">
        <f>SUM(G559:G565)</f>
        <v>117.28999999999999</v>
      </c>
    </row>
    <row r="567" spans="1:7" ht="15" customHeight="1" x14ac:dyDescent="0.25">
      <c r="A567" s="8"/>
      <c r="B567" s="8"/>
      <c r="C567" s="8"/>
      <c r="D567" s="8"/>
      <c r="E567" s="97" t="s">
        <v>609</v>
      </c>
      <c r="F567" s="97"/>
      <c r="G567" s="44">
        <f>ROUND(SUM(G566),2)</f>
        <v>117.29</v>
      </c>
    </row>
    <row r="568" spans="1:7" ht="15" customHeight="1" x14ac:dyDescent="0.25">
      <c r="A568" s="8"/>
      <c r="B568" s="8"/>
      <c r="C568" s="8"/>
      <c r="D568" s="8"/>
      <c r="E568" s="97" t="s">
        <v>610</v>
      </c>
      <c r="F568" s="97"/>
      <c r="G568" s="44">
        <f>ROUND(G567*(29.84/100),2)</f>
        <v>35</v>
      </c>
    </row>
    <row r="569" spans="1:7" ht="15" customHeight="1" x14ac:dyDescent="0.25">
      <c r="A569" s="8"/>
      <c r="B569" s="8"/>
      <c r="C569" s="8"/>
      <c r="D569" s="8"/>
      <c r="E569" s="97" t="s">
        <v>611</v>
      </c>
      <c r="F569" s="97"/>
      <c r="G569" s="44">
        <f>G568+G567</f>
        <v>152.29000000000002</v>
      </c>
    </row>
    <row r="570" spans="1:7" ht="15" customHeight="1" x14ac:dyDescent="0.25">
      <c r="A570" s="8"/>
      <c r="B570" s="8"/>
      <c r="C570" s="8"/>
      <c r="D570" s="8"/>
      <c r="E570" s="97" t="s">
        <v>808</v>
      </c>
      <c r="F570" s="97"/>
      <c r="G570" s="45">
        <v>2</v>
      </c>
    </row>
    <row r="571" spans="1:7" ht="9.9499999999999993" customHeight="1" x14ac:dyDescent="0.25">
      <c r="A571" s="8"/>
      <c r="B571" s="8"/>
      <c r="C571" s="8"/>
      <c r="D571" s="8"/>
      <c r="E571" s="98"/>
      <c r="F571" s="98"/>
      <c r="G571" s="98"/>
    </row>
    <row r="572" spans="1:7" ht="20.100000000000001" customHeight="1" x14ac:dyDescent="0.25">
      <c r="A572" s="99" t="s">
        <v>863</v>
      </c>
      <c r="B572" s="99"/>
      <c r="C572" s="99"/>
      <c r="D572" s="99"/>
      <c r="E572" s="99"/>
      <c r="F572" s="99"/>
      <c r="G572" s="99"/>
    </row>
    <row r="573" spans="1:7" ht="15" customHeight="1" x14ac:dyDescent="0.25">
      <c r="A573" s="100" t="s">
        <v>593</v>
      </c>
      <c r="B573" s="100"/>
      <c r="C573" s="41" t="s">
        <v>3</v>
      </c>
      <c r="D573" s="41" t="s">
        <v>4</v>
      </c>
      <c r="E573" s="41" t="s">
        <v>594</v>
      </c>
      <c r="F573" s="41" t="s">
        <v>595</v>
      </c>
      <c r="G573" s="42" t="s">
        <v>596</v>
      </c>
    </row>
    <row r="574" spans="1:7" ht="29.1" customHeight="1" x14ac:dyDescent="0.25">
      <c r="A574" s="28" t="s">
        <v>864</v>
      </c>
      <c r="B574" s="29" t="s">
        <v>865</v>
      </c>
      <c r="C574" s="28" t="s">
        <v>39</v>
      </c>
      <c r="D574" s="28" t="s">
        <v>89</v>
      </c>
      <c r="E574" s="30">
        <v>1.2434000000000001</v>
      </c>
      <c r="F574" s="31">
        <v>2.0099999999999998</v>
      </c>
      <c r="G574" s="34">
        <f>TRUNC(TRUNC(E574,8)*F574,2)</f>
        <v>2.4900000000000002</v>
      </c>
    </row>
    <row r="575" spans="1:7" ht="21" customHeight="1" x14ac:dyDescent="0.25">
      <c r="A575" s="28" t="s">
        <v>866</v>
      </c>
      <c r="B575" s="29" t="s">
        <v>867</v>
      </c>
      <c r="C575" s="28" t="s">
        <v>39</v>
      </c>
      <c r="D575" s="28" t="s">
        <v>22</v>
      </c>
      <c r="E575" s="30">
        <v>9.4000000000000004E-3</v>
      </c>
      <c r="F575" s="31">
        <v>5.77</v>
      </c>
      <c r="G575" s="34">
        <f>TRUNC(TRUNC(E575,8)*F575,2)</f>
        <v>0.05</v>
      </c>
    </row>
    <row r="576" spans="1:7" ht="15" customHeight="1" x14ac:dyDescent="0.25">
      <c r="A576" s="8"/>
      <c r="B576" s="8"/>
      <c r="C576" s="8"/>
      <c r="D576" s="8"/>
      <c r="E576" s="101" t="s">
        <v>608</v>
      </c>
      <c r="F576" s="101"/>
      <c r="G576" s="43">
        <f>SUM(G574:G575)</f>
        <v>2.54</v>
      </c>
    </row>
    <row r="577" spans="1:7" ht="15" customHeight="1" x14ac:dyDescent="0.25">
      <c r="A577" s="100" t="s">
        <v>614</v>
      </c>
      <c r="B577" s="100"/>
      <c r="C577" s="41" t="s">
        <v>3</v>
      </c>
      <c r="D577" s="41" t="s">
        <v>4</v>
      </c>
      <c r="E577" s="41" t="s">
        <v>594</v>
      </c>
      <c r="F577" s="41" t="s">
        <v>595</v>
      </c>
      <c r="G577" s="42" t="s">
        <v>596</v>
      </c>
    </row>
    <row r="578" spans="1:7" ht="21" customHeight="1" x14ac:dyDescent="0.25">
      <c r="A578" s="28" t="s">
        <v>797</v>
      </c>
      <c r="B578" s="29" t="s">
        <v>798</v>
      </c>
      <c r="C578" s="28" t="s">
        <v>39</v>
      </c>
      <c r="D578" s="28" t="s">
        <v>617</v>
      </c>
      <c r="E578" s="30">
        <v>2.2767059999999999E-2</v>
      </c>
      <c r="F578" s="31">
        <v>23.89</v>
      </c>
      <c r="G578" s="34">
        <f>TRUNC(TRUNC(E578,8)*F578,2)</f>
        <v>0.54</v>
      </c>
    </row>
    <row r="579" spans="1:7" ht="15" customHeight="1" x14ac:dyDescent="0.25">
      <c r="A579" s="28" t="s">
        <v>799</v>
      </c>
      <c r="B579" s="29" t="s">
        <v>800</v>
      </c>
      <c r="C579" s="28" t="s">
        <v>39</v>
      </c>
      <c r="D579" s="28" t="s">
        <v>617</v>
      </c>
      <c r="E579" s="30">
        <v>2.283191E-2</v>
      </c>
      <c r="F579" s="31">
        <v>28.27</v>
      </c>
      <c r="G579" s="34">
        <f>TRUNC(TRUNC(E579,8)*F579,2)</f>
        <v>0.64</v>
      </c>
    </row>
    <row r="580" spans="1:7" ht="18" customHeight="1" x14ac:dyDescent="0.25">
      <c r="A580" s="8"/>
      <c r="B580" s="8"/>
      <c r="C580" s="8"/>
      <c r="D580" s="8"/>
      <c r="E580" s="101" t="s">
        <v>621</v>
      </c>
      <c r="F580" s="101"/>
      <c r="G580" s="43">
        <f>SUM(G578:G579)</f>
        <v>1.1800000000000002</v>
      </c>
    </row>
    <row r="581" spans="1:7" ht="15" customHeight="1" x14ac:dyDescent="0.25">
      <c r="A581" s="8"/>
      <c r="B581" s="8"/>
      <c r="C581" s="8"/>
      <c r="D581" s="8"/>
      <c r="E581" s="97" t="s">
        <v>609</v>
      </c>
      <c r="F581" s="97"/>
      <c r="G581" s="44">
        <f>ROUND(SUM(G576,G580),2)</f>
        <v>3.72</v>
      </c>
    </row>
    <row r="582" spans="1:7" ht="15" customHeight="1" x14ac:dyDescent="0.25">
      <c r="A582" s="8"/>
      <c r="B582" s="8"/>
      <c r="C582" s="8"/>
      <c r="D582" s="8"/>
      <c r="E582" s="97" t="s">
        <v>610</v>
      </c>
      <c r="F582" s="97"/>
      <c r="G582" s="44">
        <f>ROUND(G581*(29.84/100),2)</f>
        <v>1.1100000000000001</v>
      </c>
    </row>
    <row r="583" spans="1:7" ht="15" customHeight="1" x14ac:dyDescent="0.25">
      <c r="A583" s="8"/>
      <c r="B583" s="8"/>
      <c r="C583" s="8"/>
      <c r="D583" s="8"/>
      <c r="E583" s="97" t="s">
        <v>611</v>
      </c>
      <c r="F583" s="97"/>
      <c r="G583" s="44">
        <f>G582+G581</f>
        <v>4.83</v>
      </c>
    </row>
    <row r="584" spans="1:7" ht="15" customHeight="1" x14ac:dyDescent="0.25">
      <c r="A584" s="8"/>
      <c r="B584" s="8"/>
      <c r="C584" s="8"/>
      <c r="D584" s="8"/>
      <c r="E584" s="97" t="s">
        <v>756</v>
      </c>
      <c r="F584" s="97"/>
      <c r="G584" s="45">
        <v>2169.88</v>
      </c>
    </row>
    <row r="585" spans="1:7" ht="9.9499999999999993" customHeight="1" x14ac:dyDescent="0.25">
      <c r="A585" s="8"/>
      <c r="B585" s="8"/>
      <c r="C585" s="8"/>
      <c r="D585" s="8"/>
      <c r="E585" s="98"/>
      <c r="F585" s="98"/>
      <c r="G585" s="98"/>
    </row>
    <row r="586" spans="1:7" ht="20.100000000000001" customHeight="1" x14ac:dyDescent="0.25">
      <c r="A586" s="99" t="s">
        <v>868</v>
      </c>
      <c r="B586" s="99"/>
      <c r="C586" s="99"/>
      <c r="D586" s="99"/>
      <c r="E586" s="99"/>
      <c r="F586" s="99"/>
      <c r="G586" s="99"/>
    </row>
    <row r="587" spans="1:7" ht="15" customHeight="1" x14ac:dyDescent="0.25">
      <c r="A587" s="100" t="s">
        <v>593</v>
      </c>
      <c r="B587" s="100"/>
      <c r="C587" s="41" t="s">
        <v>3</v>
      </c>
      <c r="D587" s="41" t="s">
        <v>4</v>
      </c>
      <c r="E587" s="41" t="s">
        <v>594</v>
      </c>
      <c r="F587" s="41" t="s">
        <v>595</v>
      </c>
      <c r="G587" s="42" t="s">
        <v>596</v>
      </c>
    </row>
    <row r="588" spans="1:7" ht="29.1" customHeight="1" x14ac:dyDescent="0.25">
      <c r="A588" s="28" t="s">
        <v>869</v>
      </c>
      <c r="B588" s="29" t="s">
        <v>870</v>
      </c>
      <c r="C588" s="28" t="s">
        <v>39</v>
      </c>
      <c r="D588" s="28" t="s">
        <v>89</v>
      </c>
      <c r="E588" s="30">
        <v>1.2434000000000001</v>
      </c>
      <c r="F588" s="31">
        <v>3.33</v>
      </c>
      <c r="G588" s="34">
        <f>TRUNC(TRUNC(E588,8)*F588,2)</f>
        <v>4.1399999999999997</v>
      </c>
    </row>
    <row r="589" spans="1:7" ht="21" customHeight="1" x14ac:dyDescent="0.25">
      <c r="A589" s="28" t="s">
        <v>866</v>
      </c>
      <c r="B589" s="29" t="s">
        <v>867</v>
      </c>
      <c r="C589" s="28" t="s">
        <v>39</v>
      </c>
      <c r="D589" s="28" t="s">
        <v>22</v>
      </c>
      <c r="E589" s="30">
        <v>9.4000000000000004E-3</v>
      </c>
      <c r="F589" s="31">
        <v>5.77</v>
      </c>
      <c r="G589" s="34">
        <f>TRUNC(TRUNC(E589,8)*F589,2)</f>
        <v>0.05</v>
      </c>
    </row>
    <row r="590" spans="1:7" ht="15" customHeight="1" x14ac:dyDescent="0.25">
      <c r="A590" s="8"/>
      <c r="B590" s="8"/>
      <c r="C590" s="8"/>
      <c r="D590" s="8"/>
      <c r="E590" s="101" t="s">
        <v>608</v>
      </c>
      <c r="F590" s="101"/>
      <c r="G590" s="43">
        <f>SUM(G588:G589)</f>
        <v>4.1899999999999995</v>
      </c>
    </row>
    <row r="591" spans="1:7" ht="15" customHeight="1" x14ac:dyDescent="0.25">
      <c r="A591" s="100" t="s">
        <v>614</v>
      </c>
      <c r="B591" s="100"/>
      <c r="C591" s="41" t="s">
        <v>3</v>
      </c>
      <c r="D591" s="41" t="s">
        <v>4</v>
      </c>
      <c r="E591" s="41" t="s">
        <v>594</v>
      </c>
      <c r="F591" s="41" t="s">
        <v>595</v>
      </c>
      <c r="G591" s="42" t="s">
        <v>596</v>
      </c>
    </row>
    <row r="592" spans="1:7" ht="21" customHeight="1" x14ac:dyDescent="0.25">
      <c r="A592" s="28" t="s">
        <v>797</v>
      </c>
      <c r="B592" s="29" t="s">
        <v>798</v>
      </c>
      <c r="C592" s="28" t="s">
        <v>39</v>
      </c>
      <c r="D592" s="28" t="s">
        <v>617</v>
      </c>
      <c r="E592" s="30">
        <v>3.0492990000000001E-2</v>
      </c>
      <c r="F592" s="31">
        <v>23.89</v>
      </c>
      <c r="G592" s="34">
        <f>TRUNC(TRUNC(E592,8)*F592,2)</f>
        <v>0.72</v>
      </c>
    </row>
    <row r="593" spans="1:7" ht="15" customHeight="1" x14ac:dyDescent="0.25">
      <c r="A593" s="28" t="s">
        <v>799</v>
      </c>
      <c r="B593" s="29" t="s">
        <v>800</v>
      </c>
      <c r="C593" s="28" t="s">
        <v>39</v>
      </c>
      <c r="D593" s="28" t="s">
        <v>617</v>
      </c>
      <c r="E593" s="30">
        <v>3.0911569999999999E-2</v>
      </c>
      <c r="F593" s="31">
        <v>28.27</v>
      </c>
      <c r="G593" s="34">
        <f>TRUNC(TRUNC(E593,8)*F593,2)</f>
        <v>0.87</v>
      </c>
    </row>
    <row r="594" spans="1:7" ht="18" customHeight="1" x14ac:dyDescent="0.25">
      <c r="A594" s="8"/>
      <c r="B594" s="8"/>
      <c r="C594" s="8"/>
      <c r="D594" s="8"/>
      <c r="E594" s="101" t="s">
        <v>621</v>
      </c>
      <c r="F594" s="101"/>
      <c r="G594" s="43">
        <f>SUM(G592:G593)</f>
        <v>1.5899999999999999</v>
      </c>
    </row>
    <row r="595" spans="1:7" ht="15" customHeight="1" x14ac:dyDescent="0.25">
      <c r="A595" s="8"/>
      <c r="B595" s="8"/>
      <c r="C595" s="8"/>
      <c r="D595" s="8"/>
      <c r="E595" s="97" t="s">
        <v>609</v>
      </c>
      <c r="F595" s="97"/>
      <c r="G595" s="44">
        <f>ROUND(SUM(G590,G594),2)</f>
        <v>5.78</v>
      </c>
    </row>
    <row r="596" spans="1:7" ht="15" customHeight="1" x14ac:dyDescent="0.25">
      <c r="A596" s="8"/>
      <c r="B596" s="8"/>
      <c r="C596" s="8"/>
      <c r="D596" s="8"/>
      <c r="E596" s="97" t="s">
        <v>610</v>
      </c>
      <c r="F596" s="97"/>
      <c r="G596" s="44">
        <f>ROUND(G595*(29.84/100),2)</f>
        <v>1.72</v>
      </c>
    </row>
    <row r="597" spans="1:7" ht="15" customHeight="1" x14ac:dyDescent="0.25">
      <c r="A597" s="8"/>
      <c r="B597" s="8"/>
      <c r="C597" s="8"/>
      <c r="D597" s="8"/>
      <c r="E597" s="97" t="s">
        <v>611</v>
      </c>
      <c r="F597" s="97"/>
      <c r="G597" s="44">
        <f>G596+G595</f>
        <v>7.5</v>
      </c>
    </row>
    <row r="598" spans="1:7" ht="15" customHeight="1" x14ac:dyDescent="0.25">
      <c r="A598" s="8"/>
      <c r="B598" s="8"/>
      <c r="C598" s="8"/>
      <c r="D598" s="8"/>
      <c r="E598" s="97" t="s">
        <v>756</v>
      </c>
      <c r="F598" s="97"/>
      <c r="G598" s="45">
        <v>734.46</v>
      </c>
    </row>
    <row r="599" spans="1:7" ht="9.9499999999999993" customHeight="1" x14ac:dyDescent="0.25">
      <c r="A599" s="8"/>
      <c r="B599" s="8"/>
      <c r="C599" s="8"/>
      <c r="D599" s="8"/>
      <c r="E599" s="98"/>
      <c r="F599" s="98"/>
      <c r="G599" s="98"/>
    </row>
    <row r="600" spans="1:7" ht="20.100000000000001" customHeight="1" x14ac:dyDescent="0.25">
      <c r="A600" s="99" t="s">
        <v>871</v>
      </c>
      <c r="B600" s="99"/>
      <c r="C600" s="99"/>
      <c r="D600" s="99"/>
      <c r="E600" s="99"/>
      <c r="F600" s="99"/>
      <c r="G600" s="99"/>
    </row>
    <row r="601" spans="1:7" ht="15" customHeight="1" x14ac:dyDescent="0.25">
      <c r="A601" s="100" t="s">
        <v>593</v>
      </c>
      <c r="B601" s="100"/>
      <c r="C601" s="41" t="s">
        <v>3</v>
      </c>
      <c r="D601" s="41" t="s">
        <v>4</v>
      </c>
      <c r="E601" s="41" t="s">
        <v>594</v>
      </c>
      <c r="F601" s="41" t="s">
        <v>595</v>
      </c>
      <c r="G601" s="42" t="s">
        <v>596</v>
      </c>
    </row>
    <row r="602" spans="1:7" ht="38.1" customHeight="1" x14ac:dyDescent="0.25">
      <c r="A602" s="28" t="s">
        <v>872</v>
      </c>
      <c r="B602" s="29" t="s">
        <v>873</v>
      </c>
      <c r="C602" s="28" t="s">
        <v>39</v>
      </c>
      <c r="D602" s="28" t="s">
        <v>89</v>
      </c>
      <c r="E602" s="30">
        <v>1.2434000000000001</v>
      </c>
      <c r="F602" s="31">
        <v>13.9</v>
      </c>
      <c r="G602" s="34">
        <f>TRUNC(TRUNC(E602,8)*F602,2)</f>
        <v>17.28</v>
      </c>
    </row>
    <row r="603" spans="1:7" ht="21" customHeight="1" x14ac:dyDescent="0.25">
      <c r="A603" s="28" t="s">
        <v>866</v>
      </c>
      <c r="B603" s="29" t="s">
        <v>867</v>
      </c>
      <c r="C603" s="28" t="s">
        <v>39</v>
      </c>
      <c r="D603" s="28" t="s">
        <v>22</v>
      </c>
      <c r="E603" s="30">
        <v>9.4000000000000004E-3</v>
      </c>
      <c r="F603" s="31">
        <v>5.77</v>
      </c>
      <c r="G603" s="34">
        <f>TRUNC(TRUNC(E603,8)*F603,2)</f>
        <v>0.05</v>
      </c>
    </row>
    <row r="604" spans="1:7" ht="15" customHeight="1" x14ac:dyDescent="0.25">
      <c r="A604" s="8"/>
      <c r="B604" s="8"/>
      <c r="C604" s="8"/>
      <c r="D604" s="8"/>
      <c r="E604" s="101" t="s">
        <v>608</v>
      </c>
      <c r="F604" s="101"/>
      <c r="G604" s="43">
        <f>SUM(G602:G603)</f>
        <v>17.330000000000002</v>
      </c>
    </row>
    <row r="605" spans="1:7" ht="15" customHeight="1" x14ac:dyDescent="0.25">
      <c r="A605" s="100" t="s">
        <v>614</v>
      </c>
      <c r="B605" s="100"/>
      <c r="C605" s="41" t="s">
        <v>3</v>
      </c>
      <c r="D605" s="41" t="s">
        <v>4</v>
      </c>
      <c r="E605" s="41" t="s">
        <v>594</v>
      </c>
      <c r="F605" s="41" t="s">
        <v>595</v>
      </c>
      <c r="G605" s="42" t="s">
        <v>596</v>
      </c>
    </row>
    <row r="606" spans="1:7" ht="21" customHeight="1" x14ac:dyDescent="0.25">
      <c r="A606" s="28" t="s">
        <v>797</v>
      </c>
      <c r="B606" s="29" t="s">
        <v>798</v>
      </c>
      <c r="C606" s="28" t="s">
        <v>39</v>
      </c>
      <c r="D606" s="28" t="s">
        <v>617</v>
      </c>
      <c r="E606" s="30">
        <v>8.9429289999999995E-2</v>
      </c>
      <c r="F606" s="31">
        <v>23.89</v>
      </c>
      <c r="G606" s="34">
        <f>TRUNC(TRUNC(E606,8)*F606,2)</f>
        <v>2.13</v>
      </c>
    </row>
    <row r="607" spans="1:7" ht="15" customHeight="1" x14ac:dyDescent="0.25">
      <c r="A607" s="28" t="s">
        <v>799</v>
      </c>
      <c r="B607" s="29" t="s">
        <v>800</v>
      </c>
      <c r="C607" s="28" t="s">
        <v>39</v>
      </c>
      <c r="D607" s="28" t="s">
        <v>617</v>
      </c>
      <c r="E607" s="30">
        <v>8.949414E-2</v>
      </c>
      <c r="F607" s="31">
        <v>28.27</v>
      </c>
      <c r="G607" s="34">
        <f>TRUNC(TRUNC(E607,8)*F607,2)</f>
        <v>2.52</v>
      </c>
    </row>
    <row r="608" spans="1:7" ht="18" customHeight="1" x14ac:dyDescent="0.25">
      <c r="A608" s="8"/>
      <c r="B608" s="8"/>
      <c r="C608" s="8"/>
      <c r="D608" s="8"/>
      <c r="E608" s="101" t="s">
        <v>621</v>
      </c>
      <c r="F608" s="101"/>
      <c r="G608" s="43">
        <f>SUM(G606:G607)</f>
        <v>4.6500000000000004</v>
      </c>
    </row>
    <row r="609" spans="1:7" ht="15" customHeight="1" x14ac:dyDescent="0.25">
      <c r="A609" s="8"/>
      <c r="B609" s="8"/>
      <c r="C609" s="8"/>
      <c r="D609" s="8"/>
      <c r="E609" s="97" t="s">
        <v>609</v>
      </c>
      <c r="F609" s="97"/>
      <c r="G609" s="44">
        <f>ROUND(SUM(G604,G608),2)</f>
        <v>21.98</v>
      </c>
    </row>
    <row r="610" spans="1:7" ht="15" customHeight="1" x14ac:dyDescent="0.25">
      <c r="A610" s="8"/>
      <c r="B610" s="8"/>
      <c r="C610" s="8"/>
      <c r="D610" s="8"/>
      <c r="E610" s="97" t="s">
        <v>610</v>
      </c>
      <c r="F610" s="97"/>
      <c r="G610" s="44">
        <f>ROUND(G609*(29.84/100),2)</f>
        <v>6.56</v>
      </c>
    </row>
    <row r="611" spans="1:7" ht="15" customHeight="1" x14ac:dyDescent="0.25">
      <c r="A611" s="8"/>
      <c r="B611" s="8"/>
      <c r="C611" s="8"/>
      <c r="D611" s="8"/>
      <c r="E611" s="97" t="s">
        <v>611</v>
      </c>
      <c r="F611" s="97"/>
      <c r="G611" s="44">
        <f>G610+G609</f>
        <v>28.54</v>
      </c>
    </row>
    <row r="612" spans="1:7" ht="15" customHeight="1" x14ac:dyDescent="0.25">
      <c r="A612" s="8"/>
      <c r="B612" s="8"/>
      <c r="C612" s="8"/>
      <c r="D612" s="8"/>
      <c r="E612" s="97" t="s">
        <v>756</v>
      </c>
      <c r="F612" s="97"/>
      <c r="G612" s="45">
        <v>18.72</v>
      </c>
    </row>
    <row r="613" spans="1:7" ht="9.9499999999999993" customHeight="1" x14ac:dyDescent="0.25">
      <c r="A613" s="8"/>
      <c r="B613" s="8"/>
      <c r="C613" s="8"/>
      <c r="D613" s="8"/>
      <c r="E613" s="98"/>
      <c r="F613" s="98"/>
      <c r="G613" s="98"/>
    </row>
    <row r="614" spans="1:7" ht="20.100000000000001" customHeight="1" x14ac:dyDescent="0.25">
      <c r="A614" s="99" t="s">
        <v>874</v>
      </c>
      <c r="B614" s="99"/>
      <c r="C614" s="99"/>
      <c r="D614" s="99"/>
      <c r="E614" s="99"/>
      <c r="F614" s="99"/>
      <c r="G614" s="99"/>
    </row>
    <row r="615" spans="1:7" ht="15" customHeight="1" x14ac:dyDescent="0.25">
      <c r="A615" s="100" t="s">
        <v>593</v>
      </c>
      <c r="B615" s="100"/>
      <c r="C615" s="41" t="s">
        <v>3</v>
      </c>
      <c r="D615" s="41" t="s">
        <v>4</v>
      </c>
      <c r="E615" s="41" t="s">
        <v>594</v>
      </c>
      <c r="F615" s="41" t="s">
        <v>595</v>
      </c>
      <c r="G615" s="42" t="s">
        <v>596</v>
      </c>
    </row>
    <row r="616" spans="1:7" ht="38.1" customHeight="1" x14ac:dyDescent="0.25">
      <c r="A616" s="28" t="s">
        <v>875</v>
      </c>
      <c r="B616" s="29" t="s">
        <v>876</v>
      </c>
      <c r="C616" s="28" t="s">
        <v>39</v>
      </c>
      <c r="D616" s="28" t="s">
        <v>89</v>
      </c>
      <c r="E616" s="30">
        <v>1.0401</v>
      </c>
      <c r="F616" s="31">
        <v>21.55</v>
      </c>
      <c r="G616" s="34">
        <f>TRUNC(TRUNC(E616,8)*F616,2)</f>
        <v>22.41</v>
      </c>
    </row>
    <row r="617" spans="1:7" ht="15" customHeight="1" x14ac:dyDescent="0.25">
      <c r="A617" s="8"/>
      <c r="B617" s="8"/>
      <c r="C617" s="8"/>
      <c r="D617" s="8"/>
      <c r="E617" s="101" t="s">
        <v>608</v>
      </c>
      <c r="F617" s="101"/>
      <c r="G617" s="43">
        <f>SUM(G616:G616)</f>
        <v>22.41</v>
      </c>
    </row>
    <row r="618" spans="1:7" ht="15" customHeight="1" x14ac:dyDescent="0.25">
      <c r="A618" s="100" t="s">
        <v>614</v>
      </c>
      <c r="B618" s="100"/>
      <c r="C618" s="41" t="s">
        <v>3</v>
      </c>
      <c r="D618" s="41" t="s">
        <v>4</v>
      </c>
      <c r="E618" s="41" t="s">
        <v>594</v>
      </c>
      <c r="F618" s="41" t="s">
        <v>595</v>
      </c>
      <c r="G618" s="42" t="s">
        <v>596</v>
      </c>
    </row>
    <row r="619" spans="1:7" ht="15" customHeight="1" x14ac:dyDescent="0.25">
      <c r="A619" s="28" t="s">
        <v>799</v>
      </c>
      <c r="B619" s="29" t="s">
        <v>800</v>
      </c>
      <c r="C619" s="28" t="s">
        <v>39</v>
      </c>
      <c r="D619" s="28" t="s">
        <v>617</v>
      </c>
      <c r="E619" s="30">
        <v>2.5449800000000001E-3</v>
      </c>
      <c r="F619" s="31">
        <v>28.27</v>
      </c>
      <c r="G619" s="34">
        <f>TRUNC(TRUNC(E619,8)*F619,2)</f>
        <v>7.0000000000000007E-2</v>
      </c>
    </row>
    <row r="620" spans="1:7" ht="18" customHeight="1" x14ac:dyDescent="0.25">
      <c r="A620" s="8"/>
      <c r="B620" s="8"/>
      <c r="C620" s="8"/>
      <c r="D620" s="8"/>
      <c r="E620" s="101" t="s">
        <v>621</v>
      </c>
      <c r="F620" s="101"/>
      <c r="G620" s="43">
        <f>SUM(G619:G619)</f>
        <v>7.0000000000000007E-2</v>
      </c>
    </row>
    <row r="621" spans="1:7" ht="15" customHeight="1" x14ac:dyDescent="0.25">
      <c r="A621" s="8"/>
      <c r="B621" s="8"/>
      <c r="C621" s="8"/>
      <c r="D621" s="8"/>
      <c r="E621" s="97" t="s">
        <v>609</v>
      </c>
      <c r="F621" s="97"/>
      <c r="G621" s="44">
        <f>ROUND(SUM(G617,G620),2)</f>
        <v>22.48</v>
      </c>
    </row>
    <row r="622" spans="1:7" ht="15" customHeight="1" x14ac:dyDescent="0.25">
      <c r="A622" s="8"/>
      <c r="B622" s="8"/>
      <c r="C622" s="8"/>
      <c r="D622" s="8"/>
      <c r="E622" s="97" t="s">
        <v>610</v>
      </c>
      <c r="F622" s="97"/>
      <c r="G622" s="44">
        <f>ROUND(G621*(29.84/100),2)</f>
        <v>6.71</v>
      </c>
    </row>
    <row r="623" spans="1:7" ht="15" customHeight="1" x14ac:dyDescent="0.25">
      <c r="A623" s="8"/>
      <c r="B623" s="8"/>
      <c r="C623" s="8"/>
      <c r="D623" s="8"/>
      <c r="E623" s="97" t="s">
        <v>611</v>
      </c>
      <c r="F623" s="97"/>
      <c r="G623" s="44">
        <f>G622+G621</f>
        <v>29.19</v>
      </c>
    </row>
    <row r="624" spans="1:7" ht="15" customHeight="1" x14ac:dyDescent="0.25">
      <c r="A624" s="8"/>
      <c r="B624" s="8"/>
      <c r="C624" s="8"/>
      <c r="D624" s="8"/>
      <c r="E624" s="97" t="s">
        <v>756</v>
      </c>
      <c r="F624" s="97"/>
      <c r="G624" s="45">
        <v>56.16</v>
      </c>
    </row>
    <row r="625" spans="1:7" ht="9.9499999999999993" customHeight="1" x14ac:dyDescent="0.25">
      <c r="A625" s="8"/>
      <c r="B625" s="8"/>
      <c r="C625" s="8"/>
      <c r="D625" s="8"/>
      <c r="E625" s="98"/>
      <c r="F625" s="98"/>
      <c r="G625" s="98"/>
    </row>
    <row r="626" spans="1:7" ht="20.100000000000001" customHeight="1" x14ac:dyDescent="0.25">
      <c r="A626" s="99" t="s">
        <v>877</v>
      </c>
      <c r="B626" s="99"/>
      <c r="C626" s="99"/>
      <c r="D626" s="99"/>
      <c r="E626" s="99"/>
      <c r="F626" s="99"/>
      <c r="G626" s="99"/>
    </row>
    <row r="627" spans="1:7" ht="15" customHeight="1" x14ac:dyDescent="0.25">
      <c r="A627" s="100" t="s">
        <v>691</v>
      </c>
      <c r="B627" s="100"/>
      <c r="C627" s="41" t="s">
        <v>3</v>
      </c>
      <c r="D627" s="41" t="s">
        <v>4</v>
      </c>
      <c r="E627" s="41" t="s">
        <v>594</v>
      </c>
      <c r="F627" s="41" t="s">
        <v>595</v>
      </c>
      <c r="G627" s="42" t="s">
        <v>596</v>
      </c>
    </row>
    <row r="628" spans="1:7" ht="29.1" customHeight="1" x14ac:dyDescent="0.25">
      <c r="A628" s="28" t="s">
        <v>878</v>
      </c>
      <c r="B628" s="29" t="s">
        <v>879</v>
      </c>
      <c r="C628" s="28" t="s">
        <v>39</v>
      </c>
      <c r="D628" s="28" t="s">
        <v>22</v>
      </c>
      <c r="E628" s="30">
        <v>0.85983642000000005</v>
      </c>
      <c r="F628" s="31">
        <v>10.050000000000001</v>
      </c>
      <c r="G628" s="34">
        <f>TRUNC(TRUNC(E628,8)*F628,2)</f>
        <v>8.64</v>
      </c>
    </row>
    <row r="629" spans="1:7" ht="29.1" customHeight="1" x14ac:dyDescent="0.25">
      <c r="A629" s="28" t="s">
        <v>880</v>
      </c>
      <c r="B629" s="29" t="s">
        <v>881</v>
      </c>
      <c r="C629" s="28" t="s">
        <v>39</v>
      </c>
      <c r="D629" s="28" t="s">
        <v>22</v>
      </c>
      <c r="E629" s="30">
        <v>0.85983642000000005</v>
      </c>
      <c r="F629" s="31">
        <v>33.97</v>
      </c>
      <c r="G629" s="34">
        <f>TRUNC(TRUNC(E629,8)*F629,2)</f>
        <v>29.2</v>
      </c>
    </row>
    <row r="630" spans="1:7" ht="15" customHeight="1" x14ac:dyDescent="0.25">
      <c r="A630" s="8"/>
      <c r="B630" s="8"/>
      <c r="C630" s="8"/>
      <c r="D630" s="8"/>
      <c r="E630" s="101" t="s">
        <v>694</v>
      </c>
      <c r="F630" s="101"/>
      <c r="G630" s="43">
        <f>SUM(G628:G629)</f>
        <v>37.840000000000003</v>
      </c>
    </row>
    <row r="631" spans="1:7" ht="15" customHeight="1" x14ac:dyDescent="0.25">
      <c r="A631" s="8"/>
      <c r="B631" s="8"/>
      <c r="C631" s="8"/>
      <c r="D631" s="8"/>
      <c r="E631" s="97" t="s">
        <v>609</v>
      </c>
      <c r="F631" s="97"/>
      <c r="G631" s="44">
        <f>ROUND(SUM(G630),2)</f>
        <v>37.840000000000003</v>
      </c>
    </row>
    <row r="632" spans="1:7" ht="15" customHeight="1" x14ac:dyDescent="0.25">
      <c r="A632" s="8"/>
      <c r="B632" s="8"/>
      <c r="C632" s="8"/>
      <c r="D632" s="8"/>
      <c r="E632" s="97" t="s">
        <v>610</v>
      </c>
      <c r="F632" s="97"/>
      <c r="G632" s="44">
        <f>ROUND(G631*(29.84/100),2)</f>
        <v>11.29</v>
      </c>
    </row>
    <row r="633" spans="1:7" ht="15" customHeight="1" x14ac:dyDescent="0.25">
      <c r="A633" s="8"/>
      <c r="B633" s="8"/>
      <c r="C633" s="8"/>
      <c r="D633" s="8"/>
      <c r="E633" s="97" t="s">
        <v>611</v>
      </c>
      <c r="F633" s="97"/>
      <c r="G633" s="44">
        <f>G632+G631</f>
        <v>49.13</v>
      </c>
    </row>
    <row r="634" spans="1:7" ht="15" customHeight="1" x14ac:dyDescent="0.25">
      <c r="A634" s="8"/>
      <c r="B634" s="8"/>
      <c r="C634" s="8"/>
      <c r="D634" s="8"/>
      <c r="E634" s="97" t="s">
        <v>622</v>
      </c>
      <c r="F634" s="97"/>
      <c r="G634" s="45">
        <v>16</v>
      </c>
    </row>
    <row r="635" spans="1:7" ht="9.9499999999999993" customHeight="1" x14ac:dyDescent="0.25">
      <c r="A635" s="8"/>
      <c r="B635" s="8"/>
      <c r="C635" s="8"/>
      <c r="D635" s="8"/>
      <c r="E635" s="98"/>
      <c r="F635" s="98"/>
      <c r="G635" s="98"/>
    </row>
    <row r="636" spans="1:7" ht="20.100000000000001" customHeight="1" x14ac:dyDescent="0.25">
      <c r="A636" s="99" t="s">
        <v>882</v>
      </c>
      <c r="B636" s="99"/>
      <c r="C636" s="99"/>
      <c r="D636" s="99"/>
      <c r="E636" s="99"/>
      <c r="F636" s="99"/>
      <c r="G636" s="99"/>
    </row>
    <row r="637" spans="1:7" ht="15" customHeight="1" x14ac:dyDescent="0.25">
      <c r="A637" s="100" t="s">
        <v>691</v>
      </c>
      <c r="B637" s="100"/>
      <c r="C637" s="41" t="s">
        <v>3</v>
      </c>
      <c r="D637" s="41" t="s">
        <v>4</v>
      </c>
      <c r="E637" s="41" t="s">
        <v>594</v>
      </c>
      <c r="F637" s="41" t="s">
        <v>595</v>
      </c>
      <c r="G637" s="42" t="s">
        <v>596</v>
      </c>
    </row>
    <row r="638" spans="1:7" ht="29.1" customHeight="1" x14ac:dyDescent="0.25">
      <c r="A638" s="28" t="s">
        <v>878</v>
      </c>
      <c r="B638" s="29" t="s">
        <v>879</v>
      </c>
      <c r="C638" s="28" t="s">
        <v>39</v>
      </c>
      <c r="D638" s="28" t="s">
        <v>22</v>
      </c>
      <c r="E638" s="30">
        <v>0.83185010999999998</v>
      </c>
      <c r="F638" s="31">
        <v>10.050000000000001</v>
      </c>
      <c r="G638" s="34">
        <f>TRUNC(TRUNC(E638,8)*F638,2)</f>
        <v>8.36</v>
      </c>
    </row>
    <row r="639" spans="1:7" ht="29.1" customHeight="1" x14ac:dyDescent="0.25">
      <c r="A639" s="28" t="s">
        <v>883</v>
      </c>
      <c r="B639" s="29" t="s">
        <v>884</v>
      </c>
      <c r="C639" s="28" t="s">
        <v>39</v>
      </c>
      <c r="D639" s="28" t="s">
        <v>22</v>
      </c>
      <c r="E639" s="30">
        <v>0.83185010999999998</v>
      </c>
      <c r="F639" s="31">
        <v>32.65</v>
      </c>
      <c r="G639" s="34">
        <f>TRUNC(TRUNC(E639,8)*F639,2)</f>
        <v>27.15</v>
      </c>
    </row>
    <row r="640" spans="1:7" ht="15" customHeight="1" x14ac:dyDescent="0.25">
      <c r="A640" s="8"/>
      <c r="B640" s="8"/>
      <c r="C640" s="8"/>
      <c r="D640" s="8"/>
      <c r="E640" s="101" t="s">
        <v>694</v>
      </c>
      <c r="F640" s="101"/>
      <c r="G640" s="43">
        <f>SUM(G638:G639)</f>
        <v>35.51</v>
      </c>
    </row>
    <row r="641" spans="1:7" ht="15" customHeight="1" x14ac:dyDescent="0.25">
      <c r="A641" s="8"/>
      <c r="B641" s="8"/>
      <c r="C641" s="8"/>
      <c r="D641" s="8"/>
      <c r="E641" s="97" t="s">
        <v>609</v>
      </c>
      <c r="F641" s="97"/>
      <c r="G641" s="44">
        <f>ROUND(SUM(G640),2)</f>
        <v>35.51</v>
      </c>
    </row>
    <row r="642" spans="1:7" ht="15" customHeight="1" x14ac:dyDescent="0.25">
      <c r="A642" s="8"/>
      <c r="B642" s="8"/>
      <c r="C642" s="8"/>
      <c r="D642" s="8"/>
      <c r="E642" s="97" t="s">
        <v>610</v>
      </c>
      <c r="F642" s="97"/>
      <c r="G642" s="44">
        <f>ROUND(G641*(29.84/100),2)</f>
        <v>10.6</v>
      </c>
    </row>
    <row r="643" spans="1:7" ht="15" customHeight="1" x14ac:dyDescent="0.25">
      <c r="A643" s="8"/>
      <c r="B643" s="8"/>
      <c r="C643" s="8"/>
      <c r="D643" s="8"/>
      <c r="E643" s="97" t="s">
        <v>611</v>
      </c>
      <c r="F643" s="97"/>
      <c r="G643" s="44">
        <f>G642+G641</f>
        <v>46.11</v>
      </c>
    </row>
    <row r="644" spans="1:7" ht="15" customHeight="1" x14ac:dyDescent="0.25">
      <c r="A644" s="8"/>
      <c r="B644" s="8"/>
      <c r="C644" s="8"/>
      <c r="D644" s="8"/>
      <c r="E644" s="97" t="s">
        <v>622</v>
      </c>
      <c r="F644" s="97"/>
      <c r="G644" s="45">
        <v>8</v>
      </c>
    </row>
    <row r="645" spans="1:7" ht="9.9499999999999993" customHeight="1" x14ac:dyDescent="0.25">
      <c r="A645" s="8"/>
      <c r="B645" s="8"/>
      <c r="C645" s="8"/>
      <c r="D645" s="8"/>
      <c r="E645" s="98"/>
      <c r="F645" s="98"/>
      <c r="G645" s="98"/>
    </row>
    <row r="646" spans="1:7" ht="20.100000000000001" customHeight="1" x14ac:dyDescent="0.25">
      <c r="A646" s="99" t="s">
        <v>885</v>
      </c>
      <c r="B646" s="99"/>
      <c r="C646" s="99"/>
      <c r="D646" s="99"/>
      <c r="E646" s="99"/>
      <c r="F646" s="99"/>
      <c r="G646" s="99"/>
    </row>
    <row r="647" spans="1:7" ht="15" customHeight="1" x14ac:dyDescent="0.25">
      <c r="A647" s="100" t="s">
        <v>691</v>
      </c>
      <c r="B647" s="100"/>
      <c r="C647" s="41" t="s">
        <v>3</v>
      </c>
      <c r="D647" s="41" t="s">
        <v>4</v>
      </c>
      <c r="E647" s="41" t="s">
        <v>594</v>
      </c>
      <c r="F647" s="41" t="s">
        <v>595</v>
      </c>
      <c r="G647" s="42" t="s">
        <v>596</v>
      </c>
    </row>
    <row r="648" spans="1:7" ht="29.1" customHeight="1" x14ac:dyDescent="0.25">
      <c r="A648" s="28" t="s">
        <v>886</v>
      </c>
      <c r="B648" s="29" t="s">
        <v>887</v>
      </c>
      <c r="C648" s="28" t="s">
        <v>39</v>
      </c>
      <c r="D648" s="28" t="s">
        <v>22</v>
      </c>
      <c r="E648" s="30">
        <v>0.85857859000000003</v>
      </c>
      <c r="F648" s="31">
        <v>45.67</v>
      </c>
      <c r="G648" s="34">
        <f>TRUNC(TRUNC(E648,8)*F648,2)</f>
        <v>39.21</v>
      </c>
    </row>
    <row r="649" spans="1:7" ht="29.1" customHeight="1" x14ac:dyDescent="0.25">
      <c r="A649" s="28" t="s">
        <v>878</v>
      </c>
      <c r="B649" s="29" t="s">
        <v>879</v>
      </c>
      <c r="C649" s="28" t="s">
        <v>39</v>
      </c>
      <c r="D649" s="28" t="s">
        <v>22</v>
      </c>
      <c r="E649" s="30">
        <v>0.85857859000000003</v>
      </c>
      <c r="F649" s="31">
        <v>10.050000000000001</v>
      </c>
      <c r="G649" s="34">
        <f>TRUNC(TRUNC(E649,8)*F649,2)</f>
        <v>8.6199999999999992</v>
      </c>
    </row>
    <row r="650" spans="1:7" ht="15" customHeight="1" x14ac:dyDescent="0.25">
      <c r="A650" s="8"/>
      <c r="B650" s="8"/>
      <c r="C650" s="8"/>
      <c r="D650" s="8"/>
      <c r="E650" s="101" t="s">
        <v>694</v>
      </c>
      <c r="F650" s="101"/>
      <c r="G650" s="43">
        <f>SUM(G648:G649)</f>
        <v>47.83</v>
      </c>
    </row>
    <row r="651" spans="1:7" ht="15" customHeight="1" x14ac:dyDescent="0.25">
      <c r="A651" s="8"/>
      <c r="B651" s="8"/>
      <c r="C651" s="8"/>
      <c r="D651" s="8"/>
      <c r="E651" s="97" t="s">
        <v>609</v>
      </c>
      <c r="F651" s="97"/>
      <c r="G651" s="44">
        <f>ROUND(SUM(G650),2)</f>
        <v>47.83</v>
      </c>
    </row>
    <row r="652" spans="1:7" ht="15" customHeight="1" x14ac:dyDescent="0.25">
      <c r="A652" s="8"/>
      <c r="B652" s="8"/>
      <c r="C652" s="8"/>
      <c r="D652" s="8"/>
      <c r="E652" s="97" t="s">
        <v>610</v>
      </c>
      <c r="F652" s="97"/>
      <c r="G652" s="44">
        <f>ROUND(G651*(29.84/100),2)</f>
        <v>14.27</v>
      </c>
    </row>
    <row r="653" spans="1:7" ht="15" customHeight="1" x14ac:dyDescent="0.25">
      <c r="A653" s="8"/>
      <c r="B653" s="8"/>
      <c r="C653" s="8"/>
      <c r="D653" s="8"/>
      <c r="E653" s="97" t="s">
        <v>611</v>
      </c>
      <c r="F653" s="97"/>
      <c r="G653" s="44">
        <f>G652+G651</f>
        <v>62.099999999999994</v>
      </c>
    </row>
    <row r="654" spans="1:7" ht="15" customHeight="1" x14ac:dyDescent="0.25">
      <c r="A654" s="8"/>
      <c r="B654" s="8"/>
      <c r="C654" s="8"/>
      <c r="D654" s="8"/>
      <c r="E654" s="97" t="s">
        <v>622</v>
      </c>
      <c r="F654" s="97"/>
      <c r="G654" s="45">
        <v>14</v>
      </c>
    </row>
    <row r="655" spans="1:7" ht="9.9499999999999993" customHeight="1" x14ac:dyDescent="0.25">
      <c r="A655" s="8"/>
      <c r="B655" s="8"/>
      <c r="C655" s="8"/>
      <c r="D655" s="8"/>
      <c r="E655" s="98"/>
      <c r="F655" s="98"/>
      <c r="G655" s="98"/>
    </row>
    <row r="656" spans="1:7" ht="20.100000000000001" customHeight="1" x14ac:dyDescent="0.25">
      <c r="A656" s="99" t="s">
        <v>888</v>
      </c>
      <c r="B656" s="99"/>
      <c r="C656" s="99"/>
      <c r="D656" s="99"/>
      <c r="E656" s="99"/>
      <c r="F656" s="99"/>
      <c r="G656" s="99"/>
    </row>
    <row r="657" spans="1:7" ht="15" customHeight="1" x14ac:dyDescent="0.25">
      <c r="A657" s="100" t="s">
        <v>593</v>
      </c>
      <c r="B657" s="100"/>
      <c r="C657" s="41" t="s">
        <v>3</v>
      </c>
      <c r="D657" s="41" t="s">
        <v>4</v>
      </c>
      <c r="E657" s="41" t="s">
        <v>594</v>
      </c>
      <c r="F657" s="41" t="s">
        <v>595</v>
      </c>
      <c r="G657" s="42" t="s">
        <v>596</v>
      </c>
    </row>
    <row r="658" spans="1:7" ht="15" customHeight="1" x14ac:dyDescent="0.25">
      <c r="A658" s="28" t="s">
        <v>889</v>
      </c>
      <c r="B658" s="29" t="s">
        <v>890</v>
      </c>
      <c r="C658" s="28" t="s">
        <v>16</v>
      </c>
      <c r="D658" s="28" t="s">
        <v>138</v>
      </c>
      <c r="E658" s="30">
        <v>1</v>
      </c>
      <c r="F658" s="31">
        <v>234.42</v>
      </c>
      <c r="G658" s="34">
        <f>TRUNC(TRUNC(E658,8)*F658,2)</f>
        <v>234.42</v>
      </c>
    </row>
    <row r="659" spans="1:7" ht="15" customHeight="1" x14ac:dyDescent="0.25">
      <c r="A659" s="8"/>
      <c r="B659" s="8"/>
      <c r="C659" s="8"/>
      <c r="D659" s="8"/>
      <c r="E659" s="101" t="s">
        <v>608</v>
      </c>
      <c r="F659" s="101"/>
      <c r="G659" s="43">
        <f>SUM(G658:G658)</f>
        <v>234.42</v>
      </c>
    </row>
    <row r="660" spans="1:7" ht="15" customHeight="1" x14ac:dyDescent="0.25">
      <c r="A660" s="100" t="s">
        <v>614</v>
      </c>
      <c r="B660" s="100"/>
      <c r="C660" s="41" t="s">
        <v>3</v>
      </c>
      <c r="D660" s="41" t="s">
        <v>4</v>
      </c>
      <c r="E660" s="41" t="s">
        <v>594</v>
      </c>
      <c r="F660" s="41" t="s">
        <v>595</v>
      </c>
      <c r="G660" s="42" t="s">
        <v>596</v>
      </c>
    </row>
    <row r="661" spans="1:7" ht="21" customHeight="1" x14ac:dyDescent="0.25">
      <c r="A661" s="28" t="s">
        <v>806</v>
      </c>
      <c r="B661" s="29" t="s">
        <v>798</v>
      </c>
      <c r="C661" s="28" t="s">
        <v>16</v>
      </c>
      <c r="D661" s="28" t="s">
        <v>633</v>
      </c>
      <c r="E661" s="30">
        <v>0.78382556000000003</v>
      </c>
      <c r="F661" s="31">
        <v>23.2</v>
      </c>
      <c r="G661" s="34">
        <f>TRUNC(TRUNC(E661,8)*F661,2)</f>
        <v>18.18</v>
      </c>
    </row>
    <row r="662" spans="1:7" ht="15" customHeight="1" x14ac:dyDescent="0.25">
      <c r="A662" s="28" t="s">
        <v>807</v>
      </c>
      <c r="B662" s="29" t="s">
        <v>800</v>
      </c>
      <c r="C662" s="28" t="s">
        <v>16</v>
      </c>
      <c r="D662" s="28" t="s">
        <v>633</v>
      </c>
      <c r="E662" s="30">
        <v>0.78433414000000001</v>
      </c>
      <c r="F662" s="31">
        <v>28.29</v>
      </c>
      <c r="G662" s="34">
        <f>TRUNC(TRUNC(E662,8)*F662,2)</f>
        <v>22.18</v>
      </c>
    </row>
    <row r="663" spans="1:7" ht="18" customHeight="1" x14ac:dyDescent="0.25">
      <c r="A663" s="8"/>
      <c r="B663" s="8"/>
      <c r="C663" s="8"/>
      <c r="D663" s="8"/>
      <c r="E663" s="101" t="s">
        <v>621</v>
      </c>
      <c r="F663" s="101"/>
      <c r="G663" s="43">
        <f>SUM(G661:G662)</f>
        <v>40.36</v>
      </c>
    </row>
    <row r="664" spans="1:7" ht="15" customHeight="1" x14ac:dyDescent="0.25">
      <c r="A664" s="8"/>
      <c r="B664" s="8"/>
      <c r="C664" s="8"/>
      <c r="D664" s="8"/>
      <c r="E664" s="97" t="s">
        <v>609</v>
      </c>
      <c r="F664" s="97"/>
      <c r="G664" s="44">
        <f>ROUND(SUM(G659,G663),2)</f>
        <v>274.77999999999997</v>
      </c>
    </row>
    <row r="665" spans="1:7" ht="15" customHeight="1" x14ac:dyDescent="0.25">
      <c r="A665" s="8"/>
      <c r="B665" s="8"/>
      <c r="C665" s="8"/>
      <c r="D665" s="8"/>
      <c r="E665" s="97" t="s">
        <v>610</v>
      </c>
      <c r="F665" s="97"/>
      <c r="G665" s="44">
        <f>ROUND(G664*(29.84/100),2)</f>
        <v>81.99</v>
      </c>
    </row>
    <row r="666" spans="1:7" ht="15" customHeight="1" x14ac:dyDescent="0.25">
      <c r="A666" s="8"/>
      <c r="B666" s="8"/>
      <c r="C666" s="8"/>
      <c r="D666" s="8"/>
      <c r="E666" s="97" t="s">
        <v>611</v>
      </c>
      <c r="F666" s="97"/>
      <c r="G666" s="44">
        <f>G665+G664</f>
        <v>356.77</v>
      </c>
    </row>
    <row r="667" spans="1:7" ht="15" customHeight="1" x14ac:dyDescent="0.25">
      <c r="A667" s="8"/>
      <c r="B667" s="8"/>
      <c r="C667" s="8"/>
      <c r="D667" s="8"/>
      <c r="E667" s="97" t="s">
        <v>808</v>
      </c>
      <c r="F667" s="97"/>
      <c r="G667" s="45">
        <v>32</v>
      </c>
    </row>
    <row r="668" spans="1:7" ht="9.9499999999999993" customHeight="1" x14ac:dyDescent="0.25">
      <c r="A668" s="8"/>
      <c r="B668" s="8"/>
      <c r="C668" s="8"/>
      <c r="D668" s="8"/>
      <c r="E668" s="98"/>
      <c r="F668" s="98"/>
      <c r="G668" s="98"/>
    </row>
    <row r="669" spans="1:7" ht="20.100000000000001" customHeight="1" x14ac:dyDescent="0.25">
      <c r="A669" s="99" t="s">
        <v>891</v>
      </c>
      <c r="B669" s="99"/>
      <c r="C669" s="99"/>
      <c r="D669" s="99"/>
      <c r="E669" s="99"/>
      <c r="F669" s="99"/>
      <c r="G669" s="99"/>
    </row>
    <row r="670" spans="1:7" ht="15" customHeight="1" x14ac:dyDescent="0.25">
      <c r="A670" s="100" t="s">
        <v>593</v>
      </c>
      <c r="B670" s="100"/>
      <c r="C670" s="41" t="s">
        <v>3</v>
      </c>
      <c r="D670" s="41" t="s">
        <v>4</v>
      </c>
      <c r="E670" s="41" t="s">
        <v>594</v>
      </c>
      <c r="F670" s="41" t="s">
        <v>595</v>
      </c>
      <c r="G670" s="42" t="s">
        <v>596</v>
      </c>
    </row>
    <row r="671" spans="1:7" ht="15" customHeight="1" x14ac:dyDescent="0.25">
      <c r="A671" s="28" t="s">
        <v>892</v>
      </c>
      <c r="B671" s="29" t="s">
        <v>196</v>
      </c>
      <c r="C671" s="28" t="s">
        <v>197</v>
      </c>
      <c r="D671" s="28" t="s">
        <v>22</v>
      </c>
      <c r="E671" s="30">
        <v>0.99141533000000004</v>
      </c>
      <c r="F671" s="32">
        <v>187.92</v>
      </c>
      <c r="G671" s="35">
        <f>ROUND(ROUND(E671,8)*F671,4)</f>
        <v>186.30680000000001</v>
      </c>
    </row>
    <row r="672" spans="1:7" ht="15" customHeight="1" x14ac:dyDescent="0.25">
      <c r="A672" s="8"/>
      <c r="B672" s="8"/>
      <c r="C672" s="8"/>
      <c r="D672" s="8"/>
      <c r="E672" s="101" t="s">
        <v>608</v>
      </c>
      <c r="F672" s="101"/>
      <c r="G672" s="46">
        <f>SUM(G671:G671)</f>
        <v>186.30680000000001</v>
      </c>
    </row>
    <row r="673" spans="1:7" ht="15" customHeight="1" x14ac:dyDescent="0.25">
      <c r="A673" s="100" t="s">
        <v>821</v>
      </c>
      <c r="B673" s="100"/>
      <c r="C673" s="41" t="s">
        <v>3</v>
      </c>
      <c r="D673" s="41" t="s">
        <v>4</v>
      </c>
      <c r="E673" s="41" t="s">
        <v>594</v>
      </c>
      <c r="F673" s="41" t="s">
        <v>595</v>
      </c>
      <c r="G673" s="42" t="s">
        <v>596</v>
      </c>
    </row>
    <row r="674" spans="1:7" ht="15" customHeight="1" x14ac:dyDescent="0.25">
      <c r="A674" s="28" t="s">
        <v>893</v>
      </c>
      <c r="B674" s="29" t="s">
        <v>894</v>
      </c>
      <c r="C674" s="28" t="s">
        <v>197</v>
      </c>
      <c r="D674" s="28" t="s">
        <v>617</v>
      </c>
      <c r="E674" s="30">
        <v>0.38897050999999999</v>
      </c>
      <c r="F674" s="32">
        <v>24.5884</v>
      </c>
      <c r="G674" s="35">
        <f>ROUND(ROUND(E674,8)*F674,4)</f>
        <v>9.5641999999999996</v>
      </c>
    </row>
    <row r="675" spans="1:7" ht="15" customHeight="1" x14ac:dyDescent="0.25">
      <c r="A675" s="28" t="s">
        <v>895</v>
      </c>
      <c r="B675" s="29" t="s">
        <v>896</v>
      </c>
      <c r="C675" s="28" t="s">
        <v>197</v>
      </c>
      <c r="D675" s="28" t="s">
        <v>617</v>
      </c>
      <c r="E675" s="30">
        <v>0.38846351000000001</v>
      </c>
      <c r="F675" s="32">
        <v>18.745799999999999</v>
      </c>
      <c r="G675" s="35">
        <f>ROUND(ROUND(E675,8)*F675,4)</f>
        <v>7.2820999999999998</v>
      </c>
    </row>
    <row r="676" spans="1:7" ht="15" customHeight="1" x14ac:dyDescent="0.25">
      <c r="A676" s="8"/>
      <c r="B676" s="8"/>
      <c r="C676" s="8"/>
      <c r="D676" s="8"/>
      <c r="E676" s="101" t="s">
        <v>826</v>
      </c>
      <c r="F676" s="101"/>
      <c r="G676" s="46">
        <f>SUM(G674:G675)</f>
        <v>16.846299999999999</v>
      </c>
    </row>
    <row r="677" spans="1:7" ht="15" customHeight="1" x14ac:dyDescent="0.25">
      <c r="A677" s="8"/>
      <c r="B677" s="8"/>
      <c r="C677" s="8"/>
      <c r="D677" s="8"/>
      <c r="E677" s="97" t="s">
        <v>609</v>
      </c>
      <c r="F677" s="97"/>
      <c r="G677" s="44">
        <f>ROUND(SUM(G672,G676),2)</f>
        <v>203.15</v>
      </c>
    </row>
    <row r="678" spans="1:7" ht="15" customHeight="1" x14ac:dyDescent="0.25">
      <c r="A678" s="8"/>
      <c r="B678" s="8"/>
      <c r="C678" s="8"/>
      <c r="D678" s="8"/>
      <c r="E678" s="97" t="s">
        <v>610</v>
      </c>
      <c r="F678" s="97"/>
      <c r="G678" s="44">
        <f>ROUND(G677*(29.84/100),2)</f>
        <v>60.62</v>
      </c>
    </row>
    <row r="679" spans="1:7" ht="15" customHeight="1" x14ac:dyDescent="0.25">
      <c r="A679" s="8"/>
      <c r="B679" s="8"/>
      <c r="C679" s="8"/>
      <c r="D679" s="8"/>
      <c r="E679" s="97" t="s">
        <v>611</v>
      </c>
      <c r="F679" s="97"/>
      <c r="G679" s="44">
        <f>G678+G677</f>
        <v>263.77</v>
      </c>
    </row>
    <row r="680" spans="1:7" ht="15" customHeight="1" x14ac:dyDescent="0.25">
      <c r="A680" s="8"/>
      <c r="B680" s="8"/>
      <c r="C680" s="8"/>
      <c r="D680" s="8"/>
      <c r="E680" s="97" t="s">
        <v>622</v>
      </c>
      <c r="F680" s="97"/>
      <c r="G680" s="45">
        <v>12</v>
      </c>
    </row>
    <row r="681" spans="1:7" ht="9.9499999999999993" customHeight="1" x14ac:dyDescent="0.25">
      <c r="A681" s="8"/>
      <c r="B681" s="8"/>
      <c r="C681" s="8"/>
      <c r="D681" s="8"/>
      <c r="E681" s="98"/>
      <c r="F681" s="98"/>
      <c r="G681" s="98"/>
    </row>
    <row r="682" spans="1:7" ht="20.100000000000001" customHeight="1" x14ac:dyDescent="0.25">
      <c r="A682" s="99" t="s">
        <v>897</v>
      </c>
      <c r="B682" s="99"/>
      <c r="C682" s="99"/>
      <c r="D682" s="99"/>
      <c r="E682" s="99"/>
      <c r="F682" s="99"/>
      <c r="G682" s="99"/>
    </row>
    <row r="683" spans="1:7" ht="15" customHeight="1" x14ac:dyDescent="0.25">
      <c r="A683" s="100" t="s">
        <v>593</v>
      </c>
      <c r="B683" s="100"/>
      <c r="C683" s="41" t="s">
        <v>3</v>
      </c>
      <c r="D683" s="41" t="s">
        <v>4</v>
      </c>
      <c r="E683" s="41" t="s">
        <v>594</v>
      </c>
      <c r="F683" s="41" t="s">
        <v>595</v>
      </c>
      <c r="G683" s="42" t="s">
        <v>596</v>
      </c>
    </row>
    <row r="684" spans="1:7" ht="21" customHeight="1" x14ac:dyDescent="0.25">
      <c r="A684" s="28" t="s">
        <v>898</v>
      </c>
      <c r="B684" s="29" t="s">
        <v>899</v>
      </c>
      <c r="C684" s="28" t="s">
        <v>39</v>
      </c>
      <c r="D684" s="28" t="s">
        <v>22</v>
      </c>
      <c r="E684" s="30">
        <v>1</v>
      </c>
      <c r="F684" s="31">
        <v>7.1</v>
      </c>
      <c r="G684" s="34">
        <f>TRUNC(TRUNC(E684,8)*F684,2)</f>
        <v>7.1</v>
      </c>
    </row>
    <row r="685" spans="1:7" ht="29.1" customHeight="1" x14ac:dyDescent="0.25">
      <c r="A685" s="28" t="s">
        <v>900</v>
      </c>
      <c r="B685" s="29" t="s">
        <v>901</v>
      </c>
      <c r="C685" s="28" t="s">
        <v>39</v>
      </c>
      <c r="D685" s="28" t="s">
        <v>22</v>
      </c>
      <c r="E685" s="30">
        <v>1</v>
      </c>
      <c r="F685" s="31">
        <v>5.14</v>
      </c>
      <c r="G685" s="34">
        <f>TRUNC(TRUNC(E685,8)*F685,2)</f>
        <v>5.14</v>
      </c>
    </row>
    <row r="686" spans="1:7" ht="15" customHeight="1" x14ac:dyDescent="0.25">
      <c r="A686" s="8"/>
      <c r="B686" s="8"/>
      <c r="C686" s="8"/>
      <c r="D686" s="8"/>
      <c r="E686" s="101" t="s">
        <v>608</v>
      </c>
      <c r="F686" s="101"/>
      <c r="G686" s="43">
        <f>SUM(G684:G685)</f>
        <v>12.239999999999998</v>
      </c>
    </row>
    <row r="687" spans="1:7" ht="15" customHeight="1" x14ac:dyDescent="0.25">
      <c r="A687" s="100" t="s">
        <v>614</v>
      </c>
      <c r="B687" s="100"/>
      <c r="C687" s="41" t="s">
        <v>3</v>
      </c>
      <c r="D687" s="41" t="s">
        <v>4</v>
      </c>
      <c r="E687" s="41" t="s">
        <v>594</v>
      </c>
      <c r="F687" s="41" t="s">
        <v>595</v>
      </c>
      <c r="G687" s="42" t="s">
        <v>596</v>
      </c>
    </row>
    <row r="688" spans="1:7" ht="21" customHeight="1" x14ac:dyDescent="0.25">
      <c r="A688" s="28" t="s">
        <v>797</v>
      </c>
      <c r="B688" s="29" t="s">
        <v>798</v>
      </c>
      <c r="C688" s="28" t="s">
        <v>39</v>
      </c>
      <c r="D688" s="28" t="s">
        <v>617</v>
      </c>
      <c r="E688" s="30">
        <v>0.17484925000000001</v>
      </c>
      <c r="F688" s="31">
        <v>23.89</v>
      </c>
      <c r="G688" s="34">
        <f>TRUNC(TRUNC(E688,8)*F688,2)</f>
        <v>4.17</v>
      </c>
    </row>
    <row r="689" spans="1:7" ht="15" customHeight="1" x14ac:dyDescent="0.25">
      <c r="A689" s="28" t="s">
        <v>799</v>
      </c>
      <c r="B689" s="29" t="s">
        <v>800</v>
      </c>
      <c r="C689" s="28" t="s">
        <v>39</v>
      </c>
      <c r="D689" s="28" t="s">
        <v>617</v>
      </c>
      <c r="E689" s="30">
        <v>0.41968523000000002</v>
      </c>
      <c r="F689" s="31">
        <v>28.27</v>
      </c>
      <c r="G689" s="34">
        <f>TRUNC(TRUNC(E689,8)*F689,2)</f>
        <v>11.86</v>
      </c>
    </row>
    <row r="690" spans="1:7" ht="18" customHeight="1" x14ac:dyDescent="0.25">
      <c r="A690" s="8"/>
      <c r="B690" s="8"/>
      <c r="C690" s="8"/>
      <c r="D690" s="8"/>
      <c r="E690" s="101" t="s">
        <v>621</v>
      </c>
      <c r="F690" s="101"/>
      <c r="G690" s="43">
        <f>SUM(G688:G689)</f>
        <v>16.03</v>
      </c>
    </row>
    <row r="691" spans="1:7" ht="15" customHeight="1" x14ac:dyDescent="0.25">
      <c r="A691" s="8"/>
      <c r="B691" s="8"/>
      <c r="C691" s="8"/>
      <c r="D691" s="8"/>
      <c r="E691" s="97" t="s">
        <v>609</v>
      </c>
      <c r="F691" s="97"/>
      <c r="G691" s="44">
        <f>ROUND(SUM(G686,G690),2)</f>
        <v>28.27</v>
      </c>
    </row>
    <row r="692" spans="1:7" ht="15" customHeight="1" x14ac:dyDescent="0.25">
      <c r="A692" s="8"/>
      <c r="B692" s="8"/>
      <c r="C692" s="8"/>
      <c r="D692" s="8"/>
      <c r="E692" s="97" t="s">
        <v>610</v>
      </c>
      <c r="F692" s="97"/>
      <c r="G692" s="44">
        <f>ROUND(G691*(29.84/100),2)</f>
        <v>8.44</v>
      </c>
    </row>
    <row r="693" spans="1:7" ht="15" customHeight="1" x14ac:dyDescent="0.25">
      <c r="A693" s="8"/>
      <c r="B693" s="8"/>
      <c r="C693" s="8"/>
      <c r="D693" s="8"/>
      <c r="E693" s="97" t="s">
        <v>611</v>
      </c>
      <c r="F693" s="97"/>
      <c r="G693" s="44">
        <f>G692+G691</f>
        <v>36.71</v>
      </c>
    </row>
    <row r="694" spans="1:7" ht="15" customHeight="1" x14ac:dyDescent="0.25">
      <c r="A694" s="8"/>
      <c r="B694" s="8"/>
      <c r="C694" s="8"/>
      <c r="D694" s="8"/>
      <c r="E694" s="97" t="s">
        <v>622</v>
      </c>
      <c r="F694" s="97"/>
      <c r="G694" s="45">
        <v>116</v>
      </c>
    </row>
    <row r="695" spans="1:7" ht="9.9499999999999993" customHeight="1" x14ac:dyDescent="0.25">
      <c r="A695" s="8"/>
      <c r="B695" s="8"/>
      <c r="C695" s="8"/>
      <c r="D695" s="8"/>
      <c r="E695" s="98"/>
      <c r="F695" s="98"/>
      <c r="G695" s="98"/>
    </row>
    <row r="696" spans="1:7" ht="20.100000000000001" customHeight="1" x14ac:dyDescent="0.25">
      <c r="A696" s="99" t="s">
        <v>902</v>
      </c>
      <c r="B696" s="99"/>
      <c r="C696" s="99"/>
      <c r="D696" s="99"/>
      <c r="E696" s="99"/>
      <c r="F696" s="99"/>
      <c r="G696" s="99"/>
    </row>
    <row r="697" spans="1:7" ht="15" customHeight="1" x14ac:dyDescent="0.25">
      <c r="A697" s="100" t="s">
        <v>593</v>
      </c>
      <c r="B697" s="100"/>
      <c r="C697" s="41" t="s">
        <v>3</v>
      </c>
      <c r="D697" s="41" t="s">
        <v>4</v>
      </c>
      <c r="E697" s="41" t="s">
        <v>594</v>
      </c>
      <c r="F697" s="41" t="s">
        <v>595</v>
      </c>
      <c r="G697" s="42" t="s">
        <v>596</v>
      </c>
    </row>
    <row r="698" spans="1:7" ht="21" customHeight="1" x14ac:dyDescent="0.25">
      <c r="A698" s="28" t="s">
        <v>836</v>
      </c>
      <c r="B698" s="29" t="s">
        <v>837</v>
      </c>
      <c r="C698" s="28" t="s">
        <v>39</v>
      </c>
      <c r="D698" s="28" t="s">
        <v>22</v>
      </c>
      <c r="E698" s="30">
        <v>1</v>
      </c>
      <c r="F698" s="31">
        <v>2.2000000000000002</v>
      </c>
      <c r="G698" s="34">
        <f>TRUNC(TRUNC(E698,8)*F698,2)</f>
        <v>2.2000000000000002</v>
      </c>
    </row>
    <row r="699" spans="1:7" ht="15" customHeight="1" x14ac:dyDescent="0.25">
      <c r="A699" s="8"/>
      <c r="B699" s="8"/>
      <c r="C699" s="8"/>
      <c r="D699" s="8"/>
      <c r="E699" s="101" t="s">
        <v>608</v>
      </c>
      <c r="F699" s="101"/>
      <c r="G699" s="43">
        <f>SUM(G698:G698)</f>
        <v>2.2000000000000002</v>
      </c>
    </row>
    <row r="700" spans="1:7" ht="15" customHeight="1" x14ac:dyDescent="0.25">
      <c r="A700" s="100" t="s">
        <v>614</v>
      </c>
      <c r="B700" s="100"/>
      <c r="C700" s="41" t="s">
        <v>3</v>
      </c>
      <c r="D700" s="41" t="s">
        <v>4</v>
      </c>
      <c r="E700" s="41" t="s">
        <v>594</v>
      </c>
      <c r="F700" s="41" t="s">
        <v>595</v>
      </c>
      <c r="G700" s="42" t="s">
        <v>596</v>
      </c>
    </row>
    <row r="701" spans="1:7" ht="21" customHeight="1" x14ac:dyDescent="0.25">
      <c r="A701" s="28" t="s">
        <v>797</v>
      </c>
      <c r="B701" s="29" t="s">
        <v>798</v>
      </c>
      <c r="C701" s="28" t="s">
        <v>39</v>
      </c>
      <c r="D701" s="28" t="s">
        <v>617</v>
      </c>
      <c r="E701" s="30">
        <v>0.12985910000000001</v>
      </c>
      <c r="F701" s="31">
        <v>23.89</v>
      </c>
      <c r="G701" s="34">
        <f>TRUNC(TRUNC(E701,8)*F701,2)</f>
        <v>3.1</v>
      </c>
    </row>
    <row r="702" spans="1:7" ht="15" customHeight="1" x14ac:dyDescent="0.25">
      <c r="A702" s="28" t="s">
        <v>799</v>
      </c>
      <c r="B702" s="29" t="s">
        <v>800</v>
      </c>
      <c r="C702" s="28" t="s">
        <v>39</v>
      </c>
      <c r="D702" s="28" t="s">
        <v>617</v>
      </c>
      <c r="E702" s="30">
        <v>0.13027768000000001</v>
      </c>
      <c r="F702" s="31">
        <v>28.27</v>
      </c>
      <c r="G702" s="34">
        <f>TRUNC(TRUNC(E702,8)*F702,2)</f>
        <v>3.68</v>
      </c>
    </row>
    <row r="703" spans="1:7" ht="18" customHeight="1" x14ac:dyDescent="0.25">
      <c r="A703" s="8"/>
      <c r="B703" s="8"/>
      <c r="C703" s="8"/>
      <c r="D703" s="8"/>
      <c r="E703" s="101" t="s">
        <v>621</v>
      </c>
      <c r="F703" s="101"/>
      <c r="G703" s="43">
        <f>SUM(G701:G702)</f>
        <v>6.78</v>
      </c>
    </row>
    <row r="704" spans="1:7" ht="15" customHeight="1" x14ac:dyDescent="0.25">
      <c r="A704" s="100" t="s">
        <v>691</v>
      </c>
      <c r="B704" s="100"/>
      <c r="C704" s="41" t="s">
        <v>3</v>
      </c>
      <c r="D704" s="41" t="s">
        <v>4</v>
      </c>
      <c r="E704" s="41" t="s">
        <v>594</v>
      </c>
      <c r="F704" s="41" t="s">
        <v>595</v>
      </c>
      <c r="G704" s="42" t="s">
        <v>596</v>
      </c>
    </row>
    <row r="705" spans="1:7" ht="21" customHeight="1" x14ac:dyDescent="0.25">
      <c r="A705" s="28" t="s">
        <v>838</v>
      </c>
      <c r="B705" s="29" t="s">
        <v>839</v>
      </c>
      <c r="C705" s="28" t="s">
        <v>39</v>
      </c>
      <c r="D705" s="28" t="s">
        <v>499</v>
      </c>
      <c r="E705" s="30">
        <v>7.1493000000000001E-4</v>
      </c>
      <c r="F705" s="31">
        <v>719.72</v>
      </c>
      <c r="G705" s="34">
        <f>TRUNC(TRUNC(E705,8)*F705,2)</f>
        <v>0.51</v>
      </c>
    </row>
    <row r="706" spans="1:7" ht="15" customHeight="1" x14ac:dyDescent="0.25">
      <c r="A706" s="8"/>
      <c r="B706" s="8"/>
      <c r="C706" s="8"/>
      <c r="D706" s="8"/>
      <c r="E706" s="101" t="s">
        <v>694</v>
      </c>
      <c r="F706" s="101"/>
      <c r="G706" s="43">
        <f>SUM(G705:G705)</f>
        <v>0.51</v>
      </c>
    </row>
    <row r="707" spans="1:7" ht="15" customHeight="1" x14ac:dyDescent="0.25">
      <c r="A707" s="8"/>
      <c r="B707" s="8"/>
      <c r="C707" s="8"/>
      <c r="D707" s="8"/>
      <c r="E707" s="97" t="s">
        <v>609</v>
      </c>
      <c r="F707" s="97"/>
      <c r="G707" s="44">
        <f>ROUND(SUM(G699,G703,G706),2)</f>
        <v>9.49</v>
      </c>
    </row>
    <row r="708" spans="1:7" ht="15" customHeight="1" x14ac:dyDescent="0.25">
      <c r="A708" s="8"/>
      <c r="B708" s="8"/>
      <c r="C708" s="8"/>
      <c r="D708" s="8"/>
      <c r="E708" s="97" t="s">
        <v>610</v>
      </c>
      <c r="F708" s="97"/>
      <c r="G708" s="44">
        <f>ROUND(G707*(29.84/100),2)</f>
        <v>2.83</v>
      </c>
    </row>
    <row r="709" spans="1:7" ht="15" customHeight="1" x14ac:dyDescent="0.25">
      <c r="A709" s="8"/>
      <c r="B709" s="8"/>
      <c r="C709" s="8"/>
      <c r="D709" s="8"/>
      <c r="E709" s="97" t="s">
        <v>611</v>
      </c>
      <c r="F709" s="97"/>
      <c r="G709" s="44">
        <f>G708+G707</f>
        <v>12.32</v>
      </c>
    </row>
    <row r="710" spans="1:7" ht="15" customHeight="1" x14ac:dyDescent="0.25">
      <c r="A710" s="8"/>
      <c r="B710" s="8"/>
      <c r="C710" s="8"/>
      <c r="D710" s="8"/>
      <c r="E710" s="97" t="s">
        <v>622</v>
      </c>
      <c r="F710" s="97"/>
      <c r="G710" s="45">
        <v>8</v>
      </c>
    </row>
    <row r="711" spans="1:7" ht="9.9499999999999993" customHeight="1" x14ac:dyDescent="0.25">
      <c r="A711" s="8"/>
      <c r="B711" s="8"/>
      <c r="C711" s="8"/>
      <c r="D711" s="8"/>
      <c r="E711" s="98"/>
      <c r="F711" s="98"/>
      <c r="G711" s="98"/>
    </row>
    <row r="712" spans="1:7" ht="20.100000000000001" customHeight="1" x14ac:dyDescent="0.25">
      <c r="A712" s="99" t="s">
        <v>903</v>
      </c>
      <c r="B712" s="99"/>
      <c r="C712" s="99"/>
      <c r="D712" s="99"/>
      <c r="E712" s="99"/>
      <c r="F712" s="99"/>
      <c r="G712" s="99"/>
    </row>
    <row r="713" spans="1:7" ht="15" customHeight="1" x14ac:dyDescent="0.25">
      <c r="A713" s="100" t="s">
        <v>593</v>
      </c>
      <c r="B713" s="100"/>
      <c r="C713" s="41" t="s">
        <v>3</v>
      </c>
      <c r="D713" s="41" t="s">
        <v>4</v>
      </c>
      <c r="E713" s="41" t="s">
        <v>594</v>
      </c>
      <c r="F713" s="41" t="s">
        <v>595</v>
      </c>
      <c r="G713" s="42" t="s">
        <v>596</v>
      </c>
    </row>
    <row r="714" spans="1:7" ht="21" customHeight="1" x14ac:dyDescent="0.25">
      <c r="A714" s="28" t="s">
        <v>836</v>
      </c>
      <c r="B714" s="29" t="s">
        <v>837</v>
      </c>
      <c r="C714" s="28" t="s">
        <v>39</v>
      </c>
      <c r="D714" s="28" t="s">
        <v>22</v>
      </c>
      <c r="E714" s="30">
        <v>1</v>
      </c>
      <c r="F714" s="31">
        <v>2.2000000000000002</v>
      </c>
      <c r="G714" s="34">
        <f>TRUNC(TRUNC(E714,8)*F714,2)</f>
        <v>2.2000000000000002</v>
      </c>
    </row>
    <row r="715" spans="1:7" ht="15" customHeight="1" x14ac:dyDescent="0.25">
      <c r="A715" s="8"/>
      <c r="B715" s="8"/>
      <c r="C715" s="8"/>
      <c r="D715" s="8"/>
      <c r="E715" s="101" t="s">
        <v>608</v>
      </c>
      <c r="F715" s="101"/>
      <c r="G715" s="43">
        <f>SUM(G714:G714)</f>
        <v>2.2000000000000002</v>
      </c>
    </row>
    <row r="716" spans="1:7" ht="15" customHeight="1" x14ac:dyDescent="0.25">
      <c r="A716" s="100" t="s">
        <v>614</v>
      </c>
      <c r="B716" s="100"/>
      <c r="C716" s="41" t="s">
        <v>3</v>
      </c>
      <c r="D716" s="41" t="s">
        <v>4</v>
      </c>
      <c r="E716" s="41" t="s">
        <v>594</v>
      </c>
      <c r="F716" s="41" t="s">
        <v>595</v>
      </c>
      <c r="G716" s="42" t="s">
        <v>596</v>
      </c>
    </row>
    <row r="717" spans="1:7" ht="21" customHeight="1" x14ac:dyDescent="0.25">
      <c r="A717" s="28" t="s">
        <v>797</v>
      </c>
      <c r="B717" s="29" t="s">
        <v>798</v>
      </c>
      <c r="C717" s="28" t="s">
        <v>39</v>
      </c>
      <c r="D717" s="28" t="s">
        <v>617</v>
      </c>
      <c r="E717" s="30">
        <v>0.43263441000000002</v>
      </c>
      <c r="F717" s="31">
        <v>23.89</v>
      </c>
      <c r="G717" s="34">
        <f>TRUNC(TRUNC(E717,8)*F717,2)</f>
        <v>10.33</v>
      </c>
    </row>
    <row r="718" spans="1:7" ht="15" customHeight="1" x14ac:dyDescent="0.25">
      <c r="A718" s="28" t="s">
        <v>799</v>
      </c>
      <c r="B718" s="29" t="s">
        <v>800</v>
      </c>
      <c r="C718" s="28" t="s">
        <v>39</v>
      </c>
      <c r="D718" s="28" t="s">
        <v>617</v>
      </c>
      <c r="E718" s="30">
        <v>0.43305299000000003</v>
      </c>
      <c r="F718" s="31">
        <v>28.27</v>
      </c>
      <c r="G718" s="34">
        <f>TRUNC(TRUNC(E718,8)*F718,2)</f>
        <v>12.24</v>
      </c>
    </row>
    <row r="719" spans="1:7" ht="18" customHeight="1" x14ac:dyDescent="0.25">
      <c r="A719" s="8"/>
      <c r="B719" s="8"/>
      <c r="C719" s="8"/>
      <c r="D719" s="8"/>
      <c r="E719" s="101" t="s">
        <v>621</v>
      </c>
      <c r="F719" s="101"/>
      <c r="G719" s="43">
        <f>SUM(G717:G718)</f>
        <v>22.57</v>
      </c>
    </row>
    <row r="720" spans="1:7" ht="15" customHeight="1" x14ac:dyDescent="0.25">
      <c r="A720" s="100" t="s">
        <v>691</v>
      </c>
      <c r="B720" s="100"/>
      <c r="C720" s="41" t="s">
        <v>3</v>
      </c>
      <c r="D720" s="41" t="s">
        <v>4</v>
      </c>
      <c r="E720" s="41" t="s">
        <v>594</v>
      </c>
      <c r="F720" s="41" t="s">
        <v>595</v>
      </c>
      <c r="G720" s="42" t="s">
        <v>596</v>
      </c>
    </row>
    <row r="721" spans="1:7" ht="21" customHeight="1" x14ac:dyDescent="0.25">
      <c r="A721" s="28" t="s">
        <v>838</v>
      </c>
      <c r="B721" s="29" t="s">
        <v>839</v>
      </c>
      <c r="C721" s="28" t="s">
        <v>39</v>
      </c>
      <c r="D721" s="28" t="s">
        <v>499</v>
      </c>
      <c r="E721" s="30">
        <v>7.0863000000000002E-4</v>
      </c>
      <c r="F721" s="31">
        <v>719.72</v>
      </c>
      <c r="G721" s="34">
        <f>TRUNC(TRUNC(E721,8)*F721,2)</f>
        <v>0.51</v>
      </c>
    </row>
    <row r="722" spans="1:7" ht="15" customHeight="1" x14ac:dyDescent="0.25">
      <c r="A722" s="8"/>
      <c r="B722" s="8"/>
      <c r="C722" s="8"/>
      <c r="D722" s="8"/>
      <c r="E722" s="101" t="s">
        <v>694</v>
      </c>
      <c r="F722" s="101"/>
      <c r="G722" s="43">
        <f>SUM(G721:G721)</f>
        <v>0.51</v>
      </c>
    </row>
    <row r="723" spans="1:7" ht="15" customHeight="1" x14ac:dyDescent="0.25">
      <c r="A723" s="8"/>
      <c r="B723" s="8"/>
      <c r="C723" s="8"/>
      <c r="D723" s="8"/>
      <c r="E723" s="97" t="s">
        <v>609</v>
      </c>
      <c r="F723" s="97"/>
      <c r="G723" s="44">
        <f>ROUND(SUM(G715,G719,G722),2)</f>
        <v>25.28</v>
      </c>
    </row>
    <row r="724" spans="1:7" ht="15" customHeight="1" x14ac:dyDescent="0.25">
      <c r="A724" s="8"/>
      <c r="B724" s="8"/>
      <c r="C724" s="8"/>
      <c r="D724" s="8"/>
      <c r="E724" s="97" t="s">
        <v>610</v>
      </c>
      <c r="F724" s="97"/>
      <c r="G724" s="44">
        <f>ROUND(G723*(29.84/100),2)</f>
        <v>7.54</v>
      </c>
    </row>
    <row r="725" spans="1:7" ht="15" customHeight="1" x14ac:dyDescent="0.25">
      <c r="A725" s="8"/>
      <c r="B725" s="8"/>
      <c r="C725" s="8"/>
      <c r="D725" s="8"/>
      <c r="E725" s="97" t="s">
        <v>611</v>
      </c>
      <c r="F725" s="97"/>
      <c r="G725" s="44">
        <f>G724+G723</f>
        <v>32.82</v>
      </c>
    </row>
    <row r="726" spans="1:7" ht="15" customHeight="1" x14ac:dyDescent="0.25">
      <c r="A726" s="8"/>
      <c r="B726" s="8"/>
      <c r="C726" s="8"/>
      <c r="D726" s="8"/>
      <c r="E726" s="97" t="s">
        <v>622</v>
      </c>
      <c r="F726" s="97"/>
      <c r="G726" s="45">
        <v>2</v>
      </c>
    </row>
    <row r="727" spans="1:7" ht="9.9499999999999993" customHeight="1" x14ac:dyDescent="0.25">
      <c r="A727" s="8"/>
      <c r="B727" s="8"/>
      <c r="C727" s="8"/>
      <c r="D727" s="8"/>
      <c r="E727" s="98"/>
      <c r="F727" s="98"/>
      <c r="G727" s="98"/>
    </row>
    <row r="728" spans="1:7" ht="20.100000000000001" customHeight="1" x14ac:dyDescent="0.25">
      <c r="A728" s="99" t="s">
        <v>904</v>
      </c>
      <c r="B728" s="99"/>
      <c r="C728" s="99"/>
      <c r="D728" s="99"/>
      <c r="E728" s="99"/>
      <c r="F728" s="99"/>
      <c r="G728" s="99"/>
    </row>
    <row r="729" spans="1:7" ht="15" customHeight="1" x14ac:dyDescent="0.25">
      <c r="A729" s="100" t="s">
        <v>593</v>
      </c>
      <c r="B729" s="100"/>
      <c r="C729" s="41" t="s">
        <v>3</v>
      </c>
      <c r="D729" s="41" t="s">
        <v>4</v>
      </c>
      <c r="E729" s="41" t="s">
        <v>594</v>
      </c>
      <c r="F729" s="41" t="s">
        <v>595</v>
      </c>
      <c r="G729" s="42" t="s">
        <v>596</v>
      </c>
    </row>
    <row r="730" spans="1:7" ht="21" customHeight="1" x14ac:dyDescent="0.25">
      <c r="A730" s="28" t="s">
        <v>905</v>
      </c>
      <c r="B730" s="29" t="s">
        <v>906</v>
      </c>
      <c r="C730" s="28" t="s">
        <v>39</v>
      </c>
      <c r="D730" s="28" t="s">
        <v>22</v>
      </c>
      <c r="E730" s="30">
        <v>1</v>
      </c>
      <c r="F730" s="31">
        <v>27.45</v>
      </c>
      <c r="G730" s="34">
        <f>TRUNC(TRUNC(E730,8)*F730,2)</f>
        <v>27.45</v>
      </c>
    </row>
    <row r="731" spans="1:7" ht="15" customHeight="1" x14ac:dyDescent="0.25">
      <c r="A731" s="8"/>
      <c r="B731" s="8"/>
      <c r="C731" s="8"/>
      <c r="D731" s="8"/>
      <c r="E731" s="101" t="s">
        <v>608</v>
      </c>
      <c r="F731" s="101"/>
      <c r="G731" s="43">
        <f>SUM(G730:G730)</f>
        <v>27.45</v>
      </c>
    </row>
    <row r="732" spans="1:7" ht="15" customHeight="1" x14ac:dyDescent="0.25">
      <c r="A732" s="100" t="s">
        <v>614</v>
      </c>
      <c r="B732" s="100"/>
      <c r="C732" s="41" t="s">
        <v>3</v>
      </c>
      <c r="D732" s="41" t="s">
        <v>4</v>
      </c>
      <c r="E732" s="41" t="s">
        <v>594</v>
      </c>
      <c r="F732" s="41" t="s">
        <v>595</v>
      </c>
      <c r="G732" s="42" t="s">
        <v>596</v>
      </c>
    </row>
    <row r="733" spans="1:7" ht="21" customHeight="1" x14ac:dyDescent="0.25">
      <c r="A733" s="28" t="s">
        <v>797</v>
      </c>
      <c r="B733" s="29" t="s">
        <v>798</v>
      </c>
      <c r="C733" s="28" t="s">
        <v>39</v>
      </c>
      <c r="D733" s="28" t="s">
        <v>617</v>
      </c>
      <c r="E733" s="30">
        <v>0.16135840000000001</v>
      </c>
      <c r="F733" s="31">
        <v>23.89</v>
      </c>
      <c r="G733" s="34">
        <f>TRUNC(TRUNC(E733,8)*F733,2)</f>
        <v>3.85</v>
      </c>
    </row>
    <row r="734" spans="1:7" ht="15" customHeight="1" x14ac:dyDescent="0.25">
      <c r="A734" s="28" t="s">
        <v>799</v>
      </c>
      <c r="B734" s="29" t="s">
        <v>800</v>
      </c>
      <c r="C734" s="28" t="s">
        <v>39</v>
      </c>
      <c r="D734" s="28" t="s">
        <v>617</v>
      </c>
      <c r="E734" s="30">
        <v>0.16184182999999999</v>
      </c>
      <c r="F734" s="31">
        <v>28.27</v>
      </c>
      <c r="G734" s="34">
        <f>TRUNC(TRUNC(E734,8)*F734,2)</f>
        <v>4.57</v>
      </c>
    </row>
    <row r="735" spans="1:7" ht="18" customHeight="1" x14ac:dyDescent="0.25">
      <c r="A735" s="8"/>
      <c r="B735" s="8"/>
      <c r="C735" s="8"/>
      <c r="D735" s="8"/>
      <c r="E735" s="101" t="s">
        <v>621</v>
      </c>
      <c r="F735" s="101"/>
      <c r="G735" s="43">
        <f>SUM(G733:G734)</f>
        <v>8.42</v>
      </c>
    </row>
    <row r="736" spans="1:7" ht="15" customHeight="1" x14ac:dyDescent="0.25">
      <c r="A736" s="8"/>
      <c r="B736" s="8"/>
      <c r="C736" s="8"/>
      <c r="D736" s="8"/>
      <c r="E736" s="97" t="s">
        <v>609</v>
      </c>
      <c r="F736" s="97"/>
      <c r="G736" s="44">
        <f>ROUND(SUM(G731,G735),2)</f>
        <v>35.869999999999997</v>
      </c>
    </row>
    <row r="737" spans="1:7" ht="15" customHeight="1" x14ac:dyDescent="0.25">
      <c r="A737" s="8"/>
      <c r="B737" s="8"/>
      <c r="C737" s="8"/>
      <c r="D737" s="8"/>
      <c r="E737" s="97" t="s">
        <v>610</v>
      </c>
      <c r="F737" s="97"/>
      <c r="G737" s="44">
        <f>ROUND(G736*(29.84/100),2)</f>
        <v>10.7</v>
      </c>
    </row>
    <row r="738" spans="1:7" ht="15" customHeight="1" x14ac:dyDescent="0.25">
      <c r="A738" s="8"/>
      <c r="B738" s="8"/>
      <c r="C738" s="8"/>
      <c r="D738" s="8"/>
      <c r="E738" s="97" t="s">
        <v>611</v>
      </c>
      <c r="F738" s="97"/>
      <c r="G738" s="44">
        <f>G737+G736</f>
        <v>46.569999999999993</v>
      </c>
    </row>
    <row r="739" spans="1:7" ht="15" customHeight="1" x14ac:dyDescent="0.25">
      <c r="A739" s="8"/>
      <c r="B739" s="8"/>
      <c r="C739" s="8"/>
      <c r="D739" s="8"/>
      <c r="E739" s="97" t="s">
        <v>622</v>
      </c>
      <c r="F739" s="97"/>
      <c r="G739" s="45">
        <v>10</v>
      </c>
    </row>
    <row r="740" spans="1:7" ht="9.9499999999999993" customHeight="1" x14ac:dyDescent="0.25">
      <c r="A740" s="8"/>
      <c r="B740" s="8"/>
      <c r="C740" s="8"/>
      <c r="D740" s="8"/>
      <c r="E740" s="98"/>
      <c r="F740" s="98"/>
      <c r="G740" s="98"/>
    </row>
    <row r="741" spans="1:7" ht="20.100000000000001" customHeight="1" x14ac:dyDescent="0.25">
      <c r="A741" s="99" t="s">
        <v>907</v>
      </c>
      <c r="B741" s="99"/>
      <c r="C741" s="99"/>
      <c r="D741" s="99"/>
      <c r="E741" s="99"/>
      <c r="F741" s="99"/>
      <c r="G741" s="99"/>
    </row>
    <row r="742" spans="1:7" ht="15" customHeight="1" x14ac:dyDescent="0.25">
      <c r="A742" s="100" t="s">
        <v>593</v>
      </c>
      <c r="B742" s="100"/>
      <c r="C742" s="41" t="s">
        <v>3</v>
      </c>
      <c r="D742" s="41" t="s">
        <v>4</v>
      </c>
      <c r="E742" s="41" t="s">
        <v>594</v>
      </c>
      <c r="F742" s="41" t="s">
        <v>595</v>
      </c>
      <c r="G742" s="42" t="s">
        <v>596</v>
      </c>
    </row>
    <row r="743" spans="1:7" ht="15" customHeight="1" x14ac:dyDescent="0.25">
      <c r="A743" s="28" t="s">
        <v>908</v>
      </c>
      <c r="B743" s="29" t="s">
        <v>909</v>
      </c>
      <c r="C743" s="28" t="s">
        <v>16</v>
      </c>
      <c r="D743" s="28" t="s">
        <v>138</v>
      </c>
      <c r="E743" s="30">
        <v>1</v>
      </c>
      <c r="F743" s="31">
        <v>36.69</v>
      </c>
      <c r="G743" s="34">
        <f>TRUNC(TRUNC(E743,8)*F743,2)</f>
        <v>36.69</v>
      </c>
    </row>
    <row r="744" spans="1:7" ht="15" customHeight="1" x14ac:dyDescent="0.25">
      <c r="A744" s="8"/>
      <c r="B744" s="8"/>
      <c r="C744" s="8"/>
      <c r="D744" s="8"/>
      <c r="E744" s="101" t="s">
        <v>608</v>
      </c>
      <c r="F744" s="101"/>
      <c r="G744" s="43">
        <f>SUM(G743:G743)</f>
        <v>36.69</v>
      </c>
    </row>
    <row r="745" spans="1:7" ht="15" customHeight="1" x14ac:dyDescent="0.25">
      <c r="A745" s="100" t="s">
        <v>614</v>
      </c>
      <c r="B745" s="100"/>
      <c r="C745" s="41" t="s">
        <v>3</v>
      </c>
      <c r="D745" s="41" t="s">
        <v>4</v>
      </c>
      <c r="E745" s="41" t="s">
        <v>594</v>
      </c>
      <c r="F745" s="41" t="s">
        <v>595</v>
      </c>
      <c r="G745" s="42" t="s">
        <v>596</v>
      </c>
    </row>
    <row r="746" spans="1:7" ht="21" customHeight="1" x14ac:dyDescent="0.25">
      <c r="A746" s="28" t="s">
        <v>806</v>
      </c>
      <c r="B746" s="29" t="s">
        <v>798</v>
      </c>
      <c r="C746" s="28" t="s">
        <v>16</v>
      </c>
      <c r="D746" s="28" t="s">
        <v>633</v>
      </c>
      <c r="E746" s="30">
        <v>0.54908568999999996</v>
      </c>
      <c r="F746" s="31">
        <v>23.2</v>
      </c>
      <c r="G746" s="34">
        <f>TRUNC(TRUNC(E746,8)*F746,2)</f>
        <v>12.73</v>
      </c>
    </row>
    <row r="747" spans="1:7" ht="15" customHeight="1" x14ac:dyDescent="0.25">
      <c r="A747" s="28" t="s">
        <v>807</v>
      </c>
      <c r="B747" s="29" t="s">
        <v>800</v>
      </c>
      <c r="C747" s="28" t="s">
        <v>16</v>
      </c>
      <c r="D747" s="28" t="s">
        <v>633</v>
      </c>
      <c r="E747" s="30">
        <v>0.54908568999999996</v>
      </c>
      <c r="F747" s="31">
        <v>28.29</v>
      </c>
      <c r="G747" s="34">
        <f>TRUNC(TRUNC(E747,8)*F747,2)</f>
        <v>15.53</v>
      </c>
    </row>
    <row r="748" spans="1:7" ht="18" customHeight="1" x14ac:dyDescent="0.25">
      <c r="A748" s="8"/>
      <c r="B748" s="8"/>
      <c r="C748" s="8"/>
      <c r="D748" s="8"/>
      <c r="E748" s="101" t="s">
        <v>621</v>
      </c>
      <c r="F748" s="101"/>
      <c r="G748" s="43">
        <f>SUM(G746:G747)</f>
        <v>28.259999999999998</v>
      </c>
    </row>
    <row r="749" spans="1:7" ht="15" customHeight="1" x14ac:dyDescent="0.25">
      <c r="A749" s="8"/>
      <c r="B749" s="8"/>
      <c r="C749" s="8"/>
      <c r="D749" s="8"/>
      <c r="E749" s="97" t="s">
        <v>609</v>
      </c>
      <c r="F749" s="97"/>
      <c r="G749" s="44">
        <f>ROUND(SUM(G744,G748),2)</f>
        <v>64.95</v>
      </c>
    </row>
    <row r="750" spans="1:7" ht="15" customHeight="1" x14ac:dyDescent="0.25">
      <c r="A750" s="8"/>
      <c r="B750" s="8"/>
      <c r="C750" s="8"/>
      <c r="D750" s="8"/>
      <c r="E750" s="97" t="s">
        <v>610</v>
      </c>
      <c r="F750" s="97"/>
      <c r="G750" s="44">
        <f>ROUND(G749*(29.84/100),2)</f>
        <v>19.38</v>
      </c>
    </row>
    <row r="751" spans="1:7" ht="15" customHeight="1" x14ac:dyDescent="0.25">
      <c r="A751" s="8"/>
      <c r="B751" s="8"/>
      <c r="C751" s="8"/>
      <c r="D751" s="8"/>
      <c r="E751" s="97" t="s">
        <v>611</v>
      </c>
      <c r="F751" s="97"/>
      <c r="G751" s="44">
        <f>G750+G749</f>
        <v>84.33</v>
      </c>
    </row>
    <row r="752" spans="1:7" ht="15" customHeight="1" x14ac:dyDescent="0.25">
      <c r="A752" s="8"/>
      <c r="B752" s="8"/>
      <c r="C752" s="8"/>
      <c r="D752" s="8"/>
      <c r="E752" s="97" t="s">
        <v>808</v>
      </c>
      <c r="F752" s="97"/>
      <c r="G752" s="45">
        <v>2</v>
      </c>
    </row>
    <row r="753" spans="1:7" ht="9.9499999999999993" customHeight="1" x14ac:dyDescent="0.25">
      <c r="A753" s="8"/>
      <c r="B753" s="8"/>
      <c r="C753" s="8"/>
      <c r="D753" s="8"/>
      <c r="E753" s="98"/>
      <c r="F753" s="98"/>
      <c r="G753" s="98"/>
    </row>
    <row r="754" spans="1:7" ht="20.100000000000001" customHeight="1" x14ac:dyDescent="0.25">
      <c r="A754" s="99" t="s">
        <v>910</v>
      </c>
      <c r="B754" s="99"/>
      <c r="C754" s="99"/>
      <c r="D754" s="99"/>
      <c r="E754" s="99"/>
      <c r="F754" s="99"/>
      <c r="G754" s="99"/>
    </row>
    <row r="755" spans="1:7" ht="15" customHeight="1" x14ac:dyDescent="0.25">
      <c r="A755" s="100" t="s">
        <v>593</v>
      </c>
      <c r="B755" s="100"/>
      <c r="C755" s="41" t="s">
        <v>3</v>
      </c>
      <c r="D755" s="41" t="s">
        <v>4</v>
      </c>
      <c r="E755" s="41" t="s">
        <v>594</v>
      </c>
      <c r="F755" s="41" t="s">
        <v>595</v>
      </c>
      <c r="G755" s="42" t="s">
        <v>596</v>
      </c>
    </row>
    <row r="756" spans="1:7" ht="21" customHeight="1" x14ac:dyDescent="0.25">
      <c r="A756" s="28" t="s">
        <v>911</v>
      </c>
      <c r="B756" s="29" t="s">
        <v>912</v>
      </c>
      <c r="C756" s="28" t="s">
        <v>39</v>
      </c>
      <c r="D756" s="28" t="s">
        <v>22</v>
      </c>
      <c r="E756" s="30">
        <v>1</v>
      </c>
      <c r="F756" s="31">
        <v>2.54</v>
      </c>
      <c r="G756" s="34">
        <f>TRUNC(TRUNC(E756,8)*F756,2)</f>
        <v>2.54</v>
      </c>
    </row>
    <row r="757" spans="1:7" ht="15" customHeight="1" x14ac:dyDescent="0.25">
      <c r="A757" s="8"/>
      <c r="B757" s="8"/>
      <c r="C757" s="8"/>
      <c r="D757" s="8"/>
      <c r="E757" s="101" t="s">
        <v>608</v>
      </c>
      <c r="F757" s="101"/>
      <c r="G757" s="43">
        <f>SUM(G756:G756)</f>
        <v>2.54</v>
      </c>
    </row>
    <row r="758" spans="1:7" ht="15" customHeight="1" x14ac:dyDescent="0.25">
      <c r="A758" s="100" t="s">
        <v>614</v>
      </c>
      <c r="B758" s="100"/>
      <c r="C758" s="41" t="s">
        <v>3</v>
      </c>
      <c r="D758" s="41" t="s">
        <v>4</v>
      </c>
      <c r="E758" s="41" t="s">
        <v>594</v>
      </c>
      <c r="F758" s="41" t="s">
        <v>595</v>
      </c>
      <c r="G758" s="42" t="s">
        <v>596</v>
      </c>
    </row>
    <row r="759" spans="1:7" ht="21" customHeight="1" x14ac:dyDescent="0.25">
      <c r="A759" s="28" t="s">
        <v>797</v>
      </c>
      <c r="B759" s="29" t="s">
        <v>798</v>
      </c>
      <c r="C759" s="28" t="s">
        <v>39</v>
      </c>
      <c r="D759" s="28" t="s">
        <v>617</v>
      </c>
      <c r="E759" s="30">
        <v>0.16152720000000001</v>
      </c>
      <c r="F759" s="31">
        <v>23.89</v>
      </c>
      <c r="G759" s="34">
        <f>TRUNC(TRUNC(E759,8)*F759,2)</f>
        <v>3.85</v>
      </c>
    </row>
    <row r="760" spans="1:7" ht="15" customHeight="1" x14ac:dyDescent="0.25">
      <c r="A760" s="28" t="s">
        <v>799</v>
      </c>
      <c r="B760" s="29" t="s">
        <v>800</v>
      </c>
      <c r="C760" s="28" t="s">
        <v>39</v>
      </c>
      <c r="D760" s="28" t="s">
        <v>617</v>
      </c>
      <c r="E760" s="30">
        <v>0.16194578000000001</v>
      </c>
      <c r="F760" s="31">
        <v>28.27</v>
      </c>
      <c r="G760" s="34">
        <f>TRUNC(TRUNC(E760,8)*F760,2)</f>
        <v>4.57</v>
      </c>
    </row>
    <row r="761" spans="1:7" ht="18" customHeight="1" x14ac:dyDescent="0.25">
      <c r="A761" s="8"/>
      <c r="B761" s="8"/>
      <c r="C761" s="8"/>
      <c r="D761" s="8"/>
      <c r="E761" s="101" t="s">
        <v>621</v>
      </c>
      <c r="F761" s="101"/>
      <c r="G761" s="43">
        <f>SUM(G759:G760)</f>
        <v>8.42</v>
      </c>
    </row>
    <row r="762" spans="1:7" ht="15" customHeight="1" x14ac:dyDescent="0.25">
      <c r="A762" s="8"/>
      <c r="B762" s="8"/>
      <c r="C762" s="8"/>
      <c r="D762" s="8"/>
      <c r="E762" s="97" t="s">
        <v>609</v>
      </c>
      <c r="F762" s="97"/>
      <c r="G762" s="44">
        <f>ROUND(SUM(G757,G761),2)</f>
        <v>10.96</v>
      </c>
    </row>
    <row r="763" spans="1:7" ht="15" customHeight="1" x14ac:dyDescent="0.25">
      <c r="A763" s="8"/>
      <c r="B763" s="8"/>
      <c r="C763" s="8"/>
      <c r="D763" s="8"/>
      <c r="E763" s="97" t="s">
        <v>610</v>
      </c>
      <c r="F763" s="97"/>
      <c r="G763" s="44">
        <f>ROUND(G762*(29.84/100),2)</f>
        <v>3.27</v>
      </c>
    </row>
    <row r="764" spans="1:7" ht="15" customHeight="1" x14ac:dyDescent="0.25">
      <c r="A764" s="8"/>
      <c r="B764" s="8"/>
      <c r="C764" s="8"/>
      <c r="D764" s="8"/>
      <c r="E764" s="97" t="s">
        <v>611</v>
      </c>
      <c r="F764" s="97"/>
      <c r="G764" s="44">
        <f>G763+G762</f>
        <v>14.23</v>
      </c>
    </row>
    <row r="765" spans="1:7" ht="15" customHeight="1" x14ac:dyDescent="0.25">
      <c r="A765" s="8"/>
      <c r="B765" s="8"/>
      <c r="C765" s="8"/>
      <c r="D765" s="8"/>
      <c r="E765" s="97" t="s">
        <v>622</v>
      </c>
      <c r="F765" s="97"/>
      <c r="G765" s="45">
        <v>24</v>
      </c>
    </row>
    <row r="766" spans="1:7" ht="9.9499999999999993" customHeight="1" x14ac:dyDescent="0.25">
      <c r="A766" s="8"/>
      <c r="B766" s="8"/>
      <c r="C766" s="8"/>
      <c r="D766" s="8"/>
      <c r="E766" s="98"/>
      <c r="F766" s="98"/>
      <c r="G766" s="98"/>
    </row>
    <row r="767" spans="1:7" ht="20.100000000000001" customHeight="1" x14ac:dyDescent="0.25">
      <c r="A767" s="99" t="s">
        <v>913</v>
      </c>
      <c r="B767" s="99"/>
      <c r="C767" s="99"/>
      <c r="D767" s="99"/>
      <c r="E767" s="99"/>
      <c r="F767" s="99"/>
      <c r="G767" s="99"/>
    </row>
    <row r="768" spans="1:7" ht="15" customHeight="1" x14ac:dyDescent="0.25">
      <c r="A768" s="100" t="s">
        <v>593</v>
      </c>
      <c r="B768" s="100"/>
      <c r="C768" s="41" t="s">
        <v>3</v>
      </c>
      <c r="D768" s="41" t="s">
        <v>4</v>
      </c>
      <c r="E768" s="41" t="s">
        <v>594</v>
      </c>
      <c r="F768" s="41" t="s">
        <v>595</v>
      </c>
      <c r="G768" s="42" t="s">
        <v>596</v>
      </c>
    </row>
    <row r="769" spans="1:7" ht="21" customHeight="1" x14ac:dyDescent="0.25">
      <c r="A769" s="28" t="s">
        <v>914</v>
      </c>
      <c r="B769" s="29" t="s">
        <v>915</v>
      </c>
      <c r="C769" s="28" t="s">
        <v>39</v>
      </c>
      <c r="D769" s="28" t="s">
        <v>22</v>
      </c>
      <c r="E769" s="30">
        <v>1</v>
      </c>
      <c r="F769" s="31">
        <v>1.1000000000000001</v>
      </c>
      <c r="G769" s="34">
        <f>TRUNC(TRUNC(E769,8)*F769,2)</f>
        <v>1.1000000000000001</v>
      </c>
    </row>
    <row r="770" spans="1:7" ht="15" customHeight="1" x14ac:dyDescent="0.25">
      <c r="A770" s="8"/>
      <c r="B770" s="8"/>
      <c r="C770" s="8"/>
      <c r="D770" s="8"/>
      <c r="E770" s="101" t="s">
        <v>608</v>
      </c>
      <c r="F770" s="101"/>
      <c r="G770" s="43">
        <f>SUM(G769:G769)</f>
        <v>1.1000000000000001</v>
      </c>
    </row>
    <row r="771" spans="1:7" ht="15" customHeight="1" x14ac:dyDescent="0.25">
      <c r="A771" s="100" t="s">
        <v>614</v>
      </c>
      <c r="B771" s="100"/>
      <c r="C771" s="41" t="s">
        <v>3</v>
      </c>
      <c r="D771" s="41" t="s">
        <v>4</v>
      </c>
      <c r="E771" s="41" t="s">
        <v>594</v>
      </c>
      <c r="F771" s="41" t="s">
        <v>595</v>
      </c>
      <c r="G771" s="42" t="s">
        <v>596</v>
      </c>
    </row>
    <row r="772" spans="1:7" ht="21" customHeight="1" x14ac:dyDescent="0.25">
      <c r="A772" s="28" t="s">
        <v>797</v>
      </c>
      <c r="B772" s="29" t="s">
        <v>798</v>
      </c>
      <c r="C772" s="28" t="s">
        <v>39</v>
      </c>
      <c r="D772" s="28" t="s">
        <v>617</v>
      </c>
      <c r="E772" s="30">
        <v>0.1075716</v>
      </c>
      <c r="F772" s="31">
        <v>23.89</v>
      </c>
      <c r="G772" s="34">
        <f>TRUNC(TRUNC(E772,8)*F772,2)</f>
        <v>2.56</v>
      </c>
    </row>
    <row r="773" spans="1:7" ht="15" customHeight="1" x14ac:dyDescent="0.25">
      <c r="A773" s="28" t="s">
        <v>799</v>
      </c>
      <c r="B773" s="29" t="s">
        <v>800</v>
      </c>
      <c r="C773" s="28" t="s">
        <v>39</v>
      </c>
      <c r="D773" s="28" t="s">
        <v>617</v>
      </c>
      <c r="E773" s="30">
        <v>0.1075716</v>
      </c>
      <c r="F773" s="31">
        <v>28.27</v>
      </c>
      <c r="G773" s="34">
        <f>TRUNC(TRUNC(E773,8)*F773,2)</f>
        <v>3.04</v>
      </c>
    </row>
    <row r="774" spans="1:7" ht="18" customHeight="1" x14ac:dyDescent="0.25">
      <c r="A774" s="8"/>
      <c r="B774" s="8"/>
      <c r="C774" s="8"/>
      <c r="D774" s="8"/>
      <c r="E774" s="101" t="s">
        <v>621</v>
      </c>
      <c r="F774" s="101"/>
      <c r="G774" s="43">
        <f>SUM(G772:G773)</f>
        <v>5.6</v>
      </c>
    </row>
    <row r="775" spans="1:7" ht="15" customHeight="1" x14ac:dyDescent="0.25">
      <c r="A775" s="8"/>
      <c r="B775" s="8"/>
      <c r="C775" s="8"/>
      <c r="D775" s="8"/>
      <c r="E775" s="97" t="s">
        <v>609</v>
      </c>
      <c r="F775" s="97"/>
      <c r="G775" s="44">
        <f>ROUND(SUM(G770,G774),2)</f>
        <v>6.7</v>
      </c>
    </row>
    <row r="776" spans="1:7" ht="15" customHeight="1" x14ac:dyDescent="0.25">
      <c r="A776" s="8"/>
      <c r="B776" s="8"/>
      <c r="C776" s="8"/>
      <c r="D776" s="8"/>
      <c r="E776" s="97" t="s">
        <v>610</v>
      </c>
      <c r="F776" s="97"/>
      <c r="G776" s="44">
        <f>ROUND(G775*(29.84/100),2)</f>
        <v>2</v>
      </c>
    </row>
    <row r="777" spans="1:7" ht="15" customHeight="1" x14ac:dyDescent="0.25">
      <c r="A777" s="8"/>
      <c r="B777" s="8"/>
      <c r="C777" s="8"/>
      <c r="D777" s="8"/>
      <c r="E777" s="97" t="s">
        <v>611</v>
      </c>
      <c r="F777" s="97"/>
      <c r="G777" s="44">
        <f>G776+G775</f>
        <v>8.6999999999999993</v>
      </c>
    </row>
    <row r="778" spans="1:7" ht="15" customHeight="1" x14ac:dyDescent="0.25">
      <c r="A778" s="8"/>
      <c r="B778" s="8"/>
      <c r="C778" s="8"/>
      <c r="D778" s="8"/>
      <c r="E778" s="97" t="s">
        <v>622</v>
      </c>
      <c r="F778" s="97"/>
      <c r="G778" s="45">
        <v>48</v>
      </c>
    </row>
    <row r="779" spans="1:7" ht="9.9499999999999993" customHeight="1" x14ac:dyDescent="0.25">
      <c r="A779" s="8"/>
      <c r="B779" s="8"/>
      <c r="C779" s="8"/>
      <c r="D779" s="8"/>
      <c r="E779" s="98"/>
      <c r="F779" s="98"/>
      <c r="G779" s="98"/>
    </row>
    <row r="780" spans="1:7" ht="20.100000000000001" customHeight="1" x14ac:dyDescent="0.25">
      <c r="A780" s="99" t="s">
        <v>916</v>
      </c>
      <c r="B780" s="99"/>
      <c r="C780" s="99"/>
      <c r="D780" s="99"/>
      <c r="E780" s="99"/>
      <c r="F780" s="99"/>
      <c r="G780" s="99"/>
    </row>
    <row r="781" spans="1:7" ht="15" customHeight="1" x14ac:dyDescent="0.25">
      <c r="A781" s="100" t="s">
        <v>593</v>
      </c>
      <c r="B781" s="100"/>
      <c r="C781" s="41" t="s">
        <v>3</v>
      </c>
      <c r="D781" s="41" t="s">
        <v>4</v>
      </c>
      <c r="E781" s="41" t="s">
        <v>594</v>
      </c>
      <c r="F781" s="41" t="s">
        <v>595</v>
      </c>
      <c r="G781" s="42" t="s">
        <v>596</v>
      </c>
    </row>
    <row r="782" spans="1:7" ht="21" customHeight="1" x14ac:dyDescent="0.25">
      <c r="A782" s="28" t="s">
        <v>917</v>
      </c>
      <c r="B782" s="29" t="s">
        <v>918</v>
      </c>
      <c r="C782" s="28" t="s">
        <v>39</v>
      </c>
      <c r="D782" s="28" t="s">
        <v>89</v>
      </c>
      <c r="E782" s="30">
        <v>1.0169999999999999</v>
      </c>
      <c r="F782" s="31">
        <v>4.75</v>
      </c>
      <c r="G782" s="34">
        <f>TRUNC(TRUNC(E782,8)*F782,2)</f>
        <v>4.83</v>
      </c>
    </row>
    <row r="783" spans="1:7" ht="15" customHeight="1" x14ac:dyDescent="0.25">
      <c r="A783" s="8"/>
      <c r="B783" s="8"/>
      <c r="C783" s="8"/>
      <c r="D783" s="8"/>
      <c r="E783" s="101" t="s">
        <v>608</v>
      </c>
      <c r="F783" s="101"/>
      <c r="G783" s="43">
        <f>SUM(G782:G782)</f>
        <v>4.83</v>
      </c>
    </row>
    <row r="784" spans="1:7" ht="15" customHeight="1" x14ac:dyDescent="0.25">
      <c r="A784" s="100" t="s">
        <v>614</v>
      </c>
      <c r="B784" s="100"/>
      <c r="C784" s="41" t="s">
        <v>3</v>
      </c>
      <c r="D784" s="41" t="s">
        <v>4</v>
      </c>
      <c r="E784" s="41" t="s">
        <v>594</v>
      </c>
      <c r="F784" s="41" t="s">
        <v>595</v>
      </c>
      <c r="G784" s="42" t="s">
        <v>596</v>
      </c>
    </row>
    <row r="785" spans="1:7" ht="21" customHeight="1" x14ac:dyDescent="0.25">
      <c r="A785" s="28" t="s">
        <v>797</v>
      </c>
      <c r="B785" s="29" t="s">
        <v>798</v>
      </c>
      <c r="C785" s="28" t="s">
        <v>39</v>
      </c>
      <c r="D785" s="28" t="s">
        <v>617</v>
      </c>
      <c r="E785" s="30">
        <v>9.3119950000000007E-2</v>
      </c>
      <c r="F785" s="31">
        <v>23.89</v>
      </c>
      <c r="G785" s="34">
        <f>TRUNC(TRUNC(E785,8)*F785,2)</f>
        <v>2.2200000000000002</v>
      </c>
    </row>
    <row r="786" spans="1:7" ht="15" customHeight="1" x14ac:dyDescent="0.25">
      <c r="A786" s="28" t="s">
        <v>799</v>
      </c>
      <c r="B786" s="29" t="s">
        <v>800</v>
      </c>
      <c r="C786" s="28" t="s">
        <v>39</v>
      </c>
      <c r="D786" s="28" t="s">
        <v>617</v>
      </c>
      <c r="E786" s="30">
        <v>9.3538529999999995E-2</v>
      </c>
      <c r="F786" s="31">
        <v>28.27</v>
      </c>
      <c r="G786" s="34">
        <f>TRUNC(TRUNC(E786,8)*F786,2)</f>
        <v>2.64</v>
      </c>
    </row>
    <row r="787" spans="1:7" ht="18" customHeight="1" x14ac:dyDescent="0.25">
      <c r="A787" s="8"/>
      <c r="B787" s="8"/>
      <c r="C787" s="8"/>
      <c r="D787" s="8"/>
      <c r="E787" s="101" t="s">
        <v>621</v>
      </c>
      <c r="F787" s="101"/>
      <c r="G787" s="43">
        <f>SUM(G785:G786)</f>
        <v>4.8600000000000003</v>
      </c>
    </row>
    <row r="788" spans="1:7" ht="15" customHeight="1" x14ac:dyDescent="0.25">
      <c r="A788" s="8"/>
      <c r="B788" s="8"/>
      <c r="C788" s="8"/>
      <c r="D788" s="8"/>
      <c r="E788" s="97" t="s">
        <v>609</v>
      </c>
      <c r="F788" s="97"/>
      <c r="G788" s="44">
        <f>ROUND(SUM(G783,G787),2)</f>
        <v>9.69</v>
      </c>
    </row>
    <row r="789" spans="1:7" ht="15" customHeight="1" x14ac:dyDescent="0.25">
      <c r="A789" s="8"/>
      <c r="B789" s="8"/>
      <c r="C789" s="8"/>
      <c r="D789" s="8"/>
      <c r="E789" s="97" t="s">
        <v>610</v>
      </c>
      <c r="F789" s="97"/>
      <c r="G789" s="44">
        <f>ROUND(G788*(29.84/100),2)</f>
        <v>2.89</v>
      </c>
    </row>
    <row r="790" spans="1:7" ht="15" customHeight="1" x14ac:dyDescent="0.25">
      <c r="A790" s="8"/>
      <c r="B790" s="8"/>
      <c r="C790" s="8"/>
      <c r="D790" s="8"/>
      <c r="E790" s="97" t="s">
        <v>611</v>
      </c>
      <c r="F790" s="97"/>
      <c r="G790" s="44">
        <f>G789+G788</f>
        <v>12.58</v>
      </c>
    </row>
    <row r="791" spans="1:7" ht="15" customHeight="1" x14ac:dyDescent="0.25">
      <c r="A791" s="8"/>
      <c r="B791" s="8"/>
      <c r="C791" s="8"/>
      <c r="D791" s="8"/>
      <c r="E791" s="97" t="s">
        <v>756</v>
      </c>
      <c r="F791" s="97"/>
      <c r="G791" s="45">
        <v>154.82</v>
      </c>
    </row>
    <row r="792" spans="1:7" ht="9.9499999999999993" customHeight="1" x14ac:dyDescent="0.25">
      <c r="A792" s="8"/>
      <c r="B792" s="8"/>
      <c r="C792" s="8"/>
      <c r="D792" s="8"/>
      <c r="E792" s="98"/>
      <c r="F792" s="98"/>
      <c r="G792" s="98"/>
    </row>
    <row r="793" spans="1:7" ht="20.100000000000001" customHeight="1" x14ac:dyDescent="0.25">
      <c r="A793" s="99" t="s">
        <v>919</v>
      </c>
      <c r="B793" s="99"/>
      <c r="C793" s="99"/>
      <c r="D793" s="99"/>
      <c r="E793" s="99"/>
      <c r="F793" s="99"/>
      <c r="G793" s="99"/>
    </row>
    <row r="794" spans="1:7" ht="15" customHeight="1" x14ac:dyDescent="0.25">
      <c r="A794" s="100" t="s">
        <v>593</v>
      </c>
      <c r="B794" s="100"/>
      <c r="C794" s="41" t="s">
        <v>3</v>
      </c>
      <c r="D794" s="41" t="s">
        <v>4</v>
      </c>
      <c r="E794" s="41" t="s">
        <v>594</v>
      </c>
      <c r="F794" s="41" t="s">
        <v>595</v>
      </c>
      <c r="G794" s="42" t="s">
        <v>596</v>
      </c>
    </row>
    <row r="795" spans="1:7" ht="15" customHeight="1" x14ac:dyDescent="0.25">
      <c r="A795" s="28" t="s">
        <v>920</v>
      </c>
      <c r="B795" s="29" t="s">
        <v>921</v>
      </c>
      <c r="C795" s="28" t="s">
        <v>16</v>
      </c>
      <c r="D795" s="28" t="s">
        <v>138</v>
      </c>
      <c r="E795" s="30">
        <v>1</v>
      </c>
      <c r="F795" s="31">
        <v>2396.2199999999998</v>
      </c>
      <c r="G795" s="34">
        <f>TRUNC(TRUNC(E795,8)*F795,2)</f>
        <v>2396.2199999999998</v>
      </c>
    </row>
    <row r="796" spans="1:7" ht="15" customHeight="1" x14ac:dyDescent="0.25">
      <c r="A796" s="8"/>
      <c r="B796" s="8"/>
      <c r="C796" s="8"/>
      <c r="D796" s="8"/>
      <c r="E796" s="101" t="s">
        <v>608</v>
      </c>
      <c r="F796" s="101"/>
      <c r="G796" s="43">
        <f>SUM(G795:G795)</f>
        <v>2396.2199999999998</v>
      </c>
    </row>
    <row r="797" spans="1:7" ht="15" customHeight="1" x14ac:dyDescent="0.25">
      <c r="A797" s="100" t="s">
        <v>614</v>
      </c>
      <c r="B797" s="100"/>
      <c r="C797" s="41" t="s">
        <v>3</v>
      </c>
      <c r="D797" s="41" t="s">
        <v>4</v>
      </c>
      <c r="E797" s="41" t="s">
        <v>594</v>
      </c>
      <c r="F797" s="41" t="s">
        <v>595</v>
      </c>
      <c r="G797" s="42" t="s">
        <v>596</v>
      </c>
    </row>
    <row r="798" spans="1:7" ht="21" customHeight="1" x14ac:dyDescent="0.25">
      <c r="A798" s="28" t="s">
        <v>806</v>
      </c>
      <c r="B798" s="29" t="s">
        <v>798</v>
      </c>
      <c r="C798" s="28" t="s">
        <v>16</v>
      </c>
      <c r="D798" s="28" t="s">
        <v>633</v>
      </c>
      <c r="E798" s="30">
        <v>3.1353317700000001</v>
      </c>
      <c r="F798" s="31">
        <v>23.2</v>
      </c>
      <c r="G798" s="34">
        <f>TRUNC(TRUNC(E798,8)*F798,2)</f>
        <v>72.73</v>
      </c>
    </row>
    <row r="799" spans="1:7" ht="15" customHeight="1" x14ac:dyDescent="0.25">
      <c r="A799" s="28" t="s">
        <v>807</v>
      </c>
      <c r="B799" s="29" t="s">
        <v>800</v>
      </c>
      <c r="C799" s="28" t="s">
        <v>16</v>
      </c>
      <c r="D799" s="28" t="s">
        <v>633</v>
      </c>
      <c r="E799" s="30">
        <v>1.5690536799999999</v>
      </c>
      <c r="F799" s="31">
        <v>28.29</v>
      </c>
      <c r="G799" s="34">
        <f>TRUNC(TRUNC(E799,8)*F799,2)</f>
        <v>44.38</v>
      </c>
    </row>
    <row r="800" spans="1:7" ht="18" customHeight="1" x14ac:dyDescent="0.25">
      <c r="A800" s="8"/>
      <c r="B800" s="8"/>
      <c r="C800" s="8"/>
      <c r="D800" s="8"/>
      <c r="E800" s="101" t="s">
        <v>621</v>
      </c>
      <c r="F800" s="101"/>
      <c r="G800" s="43">
        <f>SUM(G798:G799)</f>
        <v>117.11000000000001</v>
      </c>
    </row>
    <row r="801" spans="1:7" ht="15" customHeight="1" x14ac:dyDescent="0.25">
      <c r="A801" s="8"/>
      <c r="B801" s="8"/>
      <c r="C801" s="8"/>
      <c r="D801" s="8"/>
      <c r="E801" s="97" t="s">
        <v>609</v>
      </c>
      <c r="F801" s="97"/>
      <c r="G801" s="44">
        <f>ROUND(SUM(G796,G800),2)</f>
        <v>2513.33</v>
      </c>
    </row>
    <row r="802" spans="1:7" ht="15" customHeight="1" x14ac:dyDescent="0.25">
      <c r="A802" s="8"/>
      <c r="B802" s="8"/>
      <c r="C802" s="8"/>
      <c r="D802" s="8"/>
      <c r="E802" s="97" t="s">
        <v>610</v>
      </c>
      <c r="F802" s="97"/>
      <c r="G802" s="44">
        <f>ROUND(G801*(29.84/100),2)</f>
        <v>749.98</v>
      </c>
    </row>
    <row r="803" spans="1:7" ht="15" customHeight="1" x14ac:dyDescent="0.25">
      <c r="A803" s="8"/>
      <c r="B803" s="8"/>
      <c r="C803" s="8"/>
      <c r="D803" s="8"/>
      <c r="E803" s="97" t="s">
        <v>611</v>
      </c>
      <c r="F803" s="97"/>
      <c r="G803" s="44">
        <f>G802+G801</f>
        <v>3263.31</v>
      </c>
    </row>
    <row r="804" spans="1:7" ht="15" customHeight="1" x14ac:dyDescent="0.25">
      <c r="A804" s="8"/>
      <c r="B804" s="8"/>
      <c r="C804" s="8"/>
      <c r="D804" s="8"/>
      <c r="E804" s="97" t="s">
        <v>808</v>
      </c>
      <c r="F804" s="97"/>
      <c r="G804" s="45">
        <v>1</v>
      </c>
    </row>
    <row r="805" spans="1:7" ht="9.9499999999999993" customHeight="1" x14ac:dyDescent="0.25">
      <c r="A805" s="8"/>
      <c r="B805" s="8"/>
      <c r="C805" s="8"/>
      <c r="D805" s="8"/>
      <c r="E805" s="98"/>
      <c r="F805" s="98"/>
      <c r="G805" s="98"/>
    </row>
    <row r="806" spans="1:7" ht="20.100000000000001" customHeight="1" x14ac:dyDescent="0.25">
      <c r="A806" s="99" t="s">
        <v>922</v>
      </c>
      <c r="B806" s="99"/>
      <c r="C806" s="99"/>
      <c r="D806" s="99"/>
      <c r="E806" s="99"/>
      <c r="F806" s="99"/>
      <c r="G806" s="99"/>
    </row>
    <row r="807" spans="1:7" ht="15" customHeight="1" x14ac:dyDescent="0.25">
      <c r="A807" s="100" t="s">
        <v>593</v>
      </c>
      <c r="B807" s="100"/>
      <c r="C807" s="41" t="s">
        <v>3</v>
      </c>
      <c r="D807" s="41" t="s">
        <v>4</v>
      </c>
      <c r="E807" s="41" t="s">
        <v>594</v>
      </c>
      <c r="F807" s="41" t="s">
        <v>595</v>
      </c>
      <c r="G807" s="42" t="s">
        <v>596</v>
      </c>
    </row>
    <row r="808" spans="1:7" ht="15" customHeight="1" x14ac:dyDescent="0.25">
      <c r="A808" s="28" t="s">
        <v>923</v>
      </c>
      <c r="B808" s="29" t="s">
        <v>924</v>
      </c>
      <c r="C808" s="28" t="s">
        <v>16</v>
      </c>
      <c r="D808" s="28" t="s">
        <v>138</v>
      </c>
      <c r="E808" s="30">
        <v>1</v>
      </c>
      <c r="F808" s="31">
        <v>1159.97</v>
      </c>
      <c r="G808" s="34">
        <f>TRUNC(TRUNC(E808,8)*F808,2)</f>
        <v>1159.97</v>
      </c>
    </row>
    <row r="809" spans="1:7" ht="15" customHeight="1" x14ac:dyDescent="0.25">
      <c r="A809" s="8"/>
      <c r="B809" s="8"/>
      <c r="C809" s="8"/>
      <c r="D809" s="8"/>
      <c r="E809" s="101" t="s">
        <v>608</v>
      </c>
      <c r="F809" s="101"/>
      <c r="G809" s="43">
        <f>SUM(G808:G808)</f>
        <v>1159.97</v>
      </c>
    </row>
    <row r="810" spans="1:7" ht="15" customHeight="1" x14ac:dyDescent="0.25">
      <c r="A810" s="100" t="s">
        <v>614</v>
      </c>
      <c r="B810" s="100"/>
      <c r="C810" s="41" t="s">
        <v>3</v>
      </c>
      <c r="D810" s="41" t="s">
        <v>4</v>
      </c>
      <c r="E810" s="41" t="s">
        <v>594</v>
      </c>
      <c r="F810" s="41" t="s">
        <v>595</v>
      </c>
      <c r="G810" s="42" t="s">
        <v>596</v>
      </c>
    </row>
    <row r="811" spans="1:7" ht="21" customHeight="1" x14ac:dyDescent="0.25">
      <c r="A811" s="28" t="s">
        <v>806</v>
      </c>
      <c r="B811" s="29" t="s">
        <v>798</v>
      </c>
      <c r="C811" s="28" t="s">
        <v>16</v>
      </c>
      <c r="D811" s="28" t="s">
        <v>633</v>
      </c>
      <c r="E811" s="30">
        <v>1.5673653400000001</v>
      </c>
      <c r="F811" s="31">
        <v>23.2</v>
      </c>
      <c r="G811" s="34">
        <f>TRUNC(TRUNC(E811,8)*F811,2)</f>
        <v>36.36</v>
      </c>
    </row>
    <row r="812" spans="1:7" ht="15" customHeight="1" x14ac:dyDescent="0.25">
      <c r="A812" s="28" t="s">
        <v>807</v>
      </c>
      <c r="B812" s="29" t="s">
        <v>800</v>
      </c>
      <c r="C812" s="28" t="s">
        <v>16</v>
      </c>
      <c r="D812" s="28" t="s">
        <v>633</v>
      </c>
      <c r="E812" s="30">
        <v>3.136765</v>
      </c>
      <c r="F812" s="31">
        <v>28.29</v>
      </c>
      <c r="G812" s="34">
        <f>TRUNC(TRUNC(E812,8)*F812,2)</f>
        <v>88.73</v>
      </c>
    </row>
    <row r="813" spans="1:7" ht="18" customHeight="1" x14ac:dyDescent="0.25">
      <c r="A813" s="8"/>
      <c r="B813" s="8"/>
      <c r="C813" s="8"/>
      <c r="D813" s="8"/>
      <c r="E813" s="101" t="s">
        <v>621</v>
      </c>
      <c r="F813" s="101"/>
      <c r="G813" s="43">
        <f>SUM(G811:G812)</f>
        <v>125.09</v>
      </c>
    </row>
    <row r="814" spans="1:7" ht="15" customHeight="1" x14ac:dyDescent="0.25">
      <c r="A814" s="8"/>
      <c r="B814" s="8"/>
      <c r="C814" s="8"/>
      <c r="D814" s="8"/>
      <c r="E814" s="97" t="s">
        <v>609</v>
      </c>
      <c r="F814" s="97"/>
      <c r="G814" s="44">
        <f>ROUND(SUM(G809,G813),2)</f>
        <v>1285.06</v>
      </c>
    </row>
    <row r="815" spans="1:7" ht="15" customHeight="1" x14ac:dyDescent="0.25">
      <c r="A815" s="8"/>
      <c r="B815" s="8"/>
      <c r="C815" s="8"/>
      <c r="D815" s="8"/>
      <c r="E815" s="97" t="s">
        <v>610</v>
      </c>
      <c r="F815" s="97"/>
      <c r="G815" s="44">
        <f>ROUND(G814*(29.84/100),2)</f>
        <v>383.46</v>
      </c>
    </row>
    <row r="816" spans="1:7" ht="15" customHeight="1" x14ac:dyDescent="0.25">
      <c r="A816" s="8"/>
      <c r="B816" s="8"/>
      <c r="C816" s="8"/>
      <c r="D816" s="8"/>
      <c r="E816" s="97" t="s">
        <v>611</v>
      </c>
      <c r="F816" s="97"/>
      <c r="G816" s="44">
        <f>G815+G814</f>
        <v>1668.52</v>
      </c>
    </row>
    <row r="817" spans="1:7" ht="15" customHeight="1" x14ac:dyDescent="0.25">
      <c r="A817" s="8"/>
      <c r="B817" s="8"/>
      <c r="C817" s="8"/>
      <c r="D817" s="8"/>
      <c r="E817" s="97" t="s">
        <v>808</v>
      </c>
      <c r="F817" s="97"/>
      <c r="G817" s="45">
        <v>1</v>
      </c>
    </row>
    <row r="818" spans="1:7" ht="9.9499999999999993" customHeight="1" x14ac:dyDescent="0.25">
      <c r="A818" s="8"/>
      <c r="B818" s="8"/>
      <c r="C818" s="8"/>
      <c r="D818" s="8"/>
      <c r="E818" s="98"/>
      <c r="F818" s="98"/>
      <c r="G818" s="98"/>
    </row>
    <row r="819" spans="1:7" ht="20.100000000000001" customHeight="1" x14ac:dyDescent="0.25">
      <c r="A819" s="99" t="s">
        <v>925</v>
      </c>
      <c r="B819" s="99"/>
      <c r="C819" s="99"/>
      <c r="D819" s="99"/>
      <c r="E819" s="99"/>
      <c r="F819" s="99"/>
      <c r="G819" s="99"/>
    </row>
    <row r="820" spans="1:7" ht="15" customHeight="1" x14ac:dyDescent="0.25">
      <c r="A820" s="100" t="s">
        <v>593</v>
      </c>
      <c r="B820" s="100"/>
      <c r="C820" s="41" t="s">
        <v>3</v>
      </c>
      <c r="D820" s="41" t="s">
        <v>4</v>
      </c>
      <c r="E820" s="41" t="s">
        <v>594</v>
      </c>
      <c r="F820" s="41" t="s">
        <v>595</v>
      </c>
      <c r="G820" s="42" t="s">
        <v>596</v>
      </c>
    </row>
    <row r="821" spans="1:7" ht="21" customHeight="1" x14ac:dyDescent="0.25">
      <c r="A821" s="28" t="s">
        <v>926</v>
      </c>
      <c r="B821" s="29" t="s">
        <v>927</v>
      </c>
      <c r="C821" s="28" t="s">
        <v>39</v>
      </c>
      <c r="D821" s="28" t="s">
        <v>89</v>
      </c>
      <c r="E821" s="30">
        <v>1.05</v>
      </c>
      <c r="F821" s="31">
        <v>7.32</v>
      </c>
      <c r="G821" s="34">
        <f>TRUNC(TRUNC(E821,8)*F821,2)</f>
        <v>7.68</v>
      </c>
    </row>
    <row r="822" spans="1:7" ht="15" customHeight="1" x14ac:dyDescent="0.25">
      <c r="A822" s="8"/>
      <c r="B822" s="8"/>
      <c r="C822" s="8"/>
      <c r="D822" s="8"/>
      <c r="E822" s="101" t="s">
        <v>608</v>
      </c>
      <c r="F822" s="101"/>
      <c r="G822" s="43">
        <f>SUM(G821:G821)</f>
        <v>7.68</v>
      </c>
    </row>
    <row r="823" spans="1:7" ht="15" customHeight="1" x14ac:dyDescent="0.25">
      <c r="A823" s="100" t="s">
        <v>614</v>
      </c>
      <c r="B823" s="100"/>
      <c r="C823" s="41" t="s">
        <v>3</v>
      </c>
      <c r="D823" s="41" t="s">
        <v>4</v>
      </c>
      <c r="E823" s="41" t="s">
        <v>594</v>
      </c>
      <c r="F823" s="41" t="s">
        <v>595</v>
      </c>
      <c r="G823" s="42" t="s">
        <v>596</v>
      </c>
    </row>
    <row r="824" spans="1:7" ht="21" customHeight="1" x14ac:dyDescent="0.25">
      <c r="A824" s="28" t="s">
        <v>797</v>
      </c>
      <c r="B824" s="29" t="s">
        <v>798</v>
      </c>
      <c r="C824" s="28" t="s">
        <v>39</v>
      </c>
      <c r="D824" s="28" t="s">
        <v>617</v>
      </c>
      <c r="E824" s="30">
        <v>3.6400500000000001E-3</v>
      </c>
      <c r="F824" s="31">
        <v>23.89</v>
      </c>
      <c r="G824" s="34">
        <f>TRUNC(TRUNC(E824,8)*F824,2)</f>
        <v>0.08</v>
      </c>
    </row>
    <row r="825" spans="1:7" ht="15" customHeight="1" x14ac:dyDescent="0.25">
      <c r="A825" s="28" t="s">
        <v>799</v>
      </c>
      <c r="B825" s="29" t="s">
        <v>800</v>
      </c>
      <c r="C825" s="28" t="s">
        <v>39</v>
      </c>
      <c r="D825" s="28" t="s">
        <v>617</v>
      </c>
      <c r="E825" s="30">
        <v>3.7697500000000001E-3</v>
      </c>
      <c r="F825" s="31">
        <v>28.27</v>
      </c>
      <c r="G825" s="34">
        <f>TRUNC(TRUNC(E825,8)*F825,2)</f>
        <v>0.1</v>
      </c>
    </row>
    <row r="826" spans="1:7" ht="18" customHeight="1" x14ac:dyDescent="0.25">
      <c r="A826" s="8"/>
      <c r="B826" s="8"/>
      <c r="C826" s="8"/>
      <c r="D826" s="8"/>
      <c r="E826" s="101" t="s">
        <v>621</v>
      </c>
      <c r="F826" s="101"/>
      <c r="G826" s="43">
        <f>SUM(G824:G825)</f>
        <v>0.18</v>
      </c>
    </row>
    <row r="827" spans="1:7" ht="15" customHeight="1" x14ac:dyDescent="0.25">
      <c r="A827" s="8"/>
      <c r="B827" s="8"/>
      <c r="C827" s="8"/>
      <c r="D827" s="8"/>
      <c r="E827" s="97" t="s">
        <v>609</v>
      </c>
      <c r="F827" s="97"/>
      <c r="G827" s="44">
        <f>ROUND(SUM(G822,G826),2)</f>
        <v>7.86</v>
      </c>
    </row>
    <row r="828" spans="1:7" ht="15" customHeight="1" x14ac:dyDescent="0.25">
      <c r="A828" s="8"/>
      <c r="B828" s="8"/>
      <c r="C828" s="8"/>
      <c r="D828" s="8"/>
      <c r="E828" s="97" t="s">
        <v>610</v>
      </c>
      <c r="F828" s="97"/>
      <c r="G828" s="44">
        <f>ROUND(G827*(29.84/100),2)</f>
        <v>2.35</v>
      </c>
    </row>
    <row r="829" spans="1:7" ht="15" customHeight="1" x14ac:dyDescent="0.25">
      <c r="A829" s="8"/>
      <c r="B829" s="8"/>
      <c r="C829" s="8"/>
      <c r="D829" s="8"/>
      <c r="E829" s="97" t="s">
        <v>611</v>
      </c>
      <c r="F829" s="97"/>
      <c r="G829" s="44">
        <f>G828+G827</f>
        <v>10.210000000000001</v>
      </c>
    </row>
    <row r="830" spans="1:7" ht="15" customHeight="1" x14ac:dyDescent="0.25">
      <c r="A830" s="8"/>
      <c r="B830" s="8"/>
      <c r="C830" s="8"/>
      <c r="D830" s="8"/>
      <c r="E830" s="97" t="s">
        <v>756</v>
      </c>
      <c r="F830" s="97"/>
      <c r="G830" s="45">
        <v>131</v>
      </c>
    </row>
    <row r="831" spans="1:7" ht="9.9499999999999993" customHeight="1" x14ac:dyDescent="0.25">
      <c r="A831" s="8"/>
      <c r="B831" s="8"/>
      <c r="C831" s="8"/>
      <c r="D831" s="8"/>
      <c r="E831" s="98"/>
      <c r="F831" s="98"/>
      <c r="G831" s="98"/>
    </row>
    <row r="832" spans="1:7" ht="20.100000000000001" customHeight="1" x14ac:dyDescent="0.25">
      <c r="A832" s="99" t="s">
        <v>928</v>
      </c>
      <c r="B832" s="99"/>
      <c r="C832" s="99"/>
      <c r="D832" s="99"/>
      <c r="E832" s="99"/>
      <c r="F832" s="99"/>
      <c r="G832" s="99"/>
    </row>
    <row r="833" spans="1:7" ht="15" customHeight="1" x14ac:dyDescent="0.25">
      <c r="A833" s="100" t="s">
        <v>813</v>
      </c>
      <c r="B833" s="100"/>
      <c r="C833" s="41" t="s">
        <v>3</v>
      </c>
      <c r="D833" s="41" t="s">
        <v>4</v>
      </c>
      <c r="E833" s="41" t="s">
        <v>594</v>
      </c>
      <c r="F833" s="41" t="s">
        <v>595</v>
      </c>
      <c r="G833" s="42" t="s">
        <v>596</v>
      </c>
    </row>
    <row r="834" spans="1:7" ht="15" customHeight="1" x14ac:dyDescent="0.25">
      <c r="A834" s="28" t="s">
        <v>814</v>
      </c>
      <c r="B834" s="29" t="s">
        <v>815</v>
      </c>
      <c r="C834" s="28" t="s">
        <v>145</v>
      </c>
      <c r="D834" s="28" t="s">
        <v>633</v>
      </c>
      <c r="E834" s="30">
        <v>0.13905619</v>
      </c>
      <c r="F834" s="31">
        <v>3.74</v>
      </c>
      <c r="G834" s="34">
        <f>ROUND(ROUND(E834,8)*F834,2)</f>
        <v>0.52</v>
      </c>
    </row>
    <row r="835" spans="1:7" ht="15" customHeight="1" x14ac:dyDescent="0.25">
      <c r="A835" s="8"/>
      <c r="B835" s="8"/>
      <c r="C835" s="8"/>
      <c r="D835" s="8"/>
      <c r="E835" s="101" t="s">
        <v>818</v>
      </c>
      <c r="F835" s="101"/>
      <c r="G835" s="43">
        <f>SUM(G834:G834)</f>
        <v>0.52</v>
      </c>
    </row>
    <row r="836" spans="1:7" ht="15" customHeight="1" x14ac:dyDescent="0.25">
      <c r="A836" s="100" t="s">
        <v>593</v>
      </c>
      <c r="B836" s="100"/>
      <c r="C836" s="41" t="s">
        <v>3</v>
      </c>
      <c r="D836" s="41" t="s">
        <v>4</v>
      </c>
      <c r="E836" s="41" t="s">
        <v>594</v>
      </c>
      <c r="F836" s="41" t="s">
        <v>595</v>
      </c>
      <c r="G836" s="42" t="s">
        <v>596</v>
      </c>
    </row>
    <row r="837" spans="1:7" ht="15" customHeight="1" x14ac:dyDescent="0.25">
      <c r="A837" s="28" t="s">
        <v>929</v>
      </c>
      <c r="B837" s="29" t="s">
        <v>930</v>
      </c>
      <c r="C837" s="28" t="s">
        <v>145</v>
      </c>
      <c r="D837" s="28" t="s">
        <v>239</v>
      </c>
      <c r="E837" s="30">
        <v>0.998</v>
      </c>
      <c r="F837" s="31">
        <v>8.65</v>
      </c>
      <c r="G837" s="34">
        <f>ROUND(ROUND(E837,8)*F837,2)</f>
        <v>8.6300000000000008</v>
      </c>
    </row>
    <row r="838" spans="1:7" ht="15" customHeight="1" x14ac:dyDescent="0.25">
      <c r="A838" s="8"/>
      <c r="B838" s="8"/>
      <c r="C838" s="8"/>
      <c r="D838" s="8"/>
      <c r="E838" s="101" t="s">
        <v>608</v>
      </c>
      <c r="F838" s="101"/>
      <c r="G838" s="43">
        <f>SUM(G837:G837)</f>
        <v>8.6300000000000008</v>
      </c>
    </row>
    <row r="839" spans="1:7" ht="15" customHeight="1" x14ac:dyDescent="0.25">
      <c r="A839" s="100" t="s">
        <v>821</v>
      </c>
      <c r="B839" s="100"/>
      <c r="C839" s="41" t="s">
        <v>3</v>
      </c>
      <c r="D839" s="41" t="s">
        <v>4</v>
      </c>
      <c r="E839" s="41" t="s">
        <v>594</v>
      </c>
      <c r="F839" s="41" t="s">
        <v>595</v>
      </c>
      <c r="G839" s="42" t="s">
        <v>596</v>
      </c>
    </row>
    <row r="840" spans="1:7" ht="15" customHeight="1" x14ac:dyDescent="0.25">
      <c r="A840" s="28" t="s">
        <v>822</v>
      </c>
      <c r="B840" s="29" t="s">
        <v>823</v>
      </c>
      <c r="C840" s="28" t="s">
        <v>145</v>
      </c>
      <c r="D840" s="28" t="s">
        <v>633</v>
      </c>
      <c r="E840" s="30">
        <v>0.14172999</v>
      </c>
      <c r="F840" s="31">
        <v>17.03</v>
      </c>
      <c r="G840" s="34">
        <f>ROUND(ROUND(E840,8)*F840,2)</f>
        <v>2.41</v>
      </c>
    </row>
    <row r="841" spans="1:7" ht="15" customHeight="1" x14ac:dyDescent="0.25">
      <c r="A841" s="8"/>
      <c r="B841" s="8"/>
      <c r="C841" s="8"/>
      <c r="D841" s="8"/>
      <c r="E841" s="101" t="s">
        <v>826</v>
      </c>
      <c r="F841" s="101"/>
      <c r="G841" s="43">
        <f>SUM(G840:G840)</f>
        <v>2.41</v>
      </c>
    </row>
    <row r="842" spans="1:7" ht="15" customHeight="1" x14ac:dyDescent="0.25">
      <c r="A842" s="8"/>
      <c r="B842" s="8"/>
      <c r="C842" s="8"/>
      <c r="D842" s="8"/>
      <c r="E842" s="97" t="s">
        <v>609</v>
      </c>
      <c r="F842" s="97"/>
      <c r="G842" s="44">
        <f>ROUND(SUM(G835,G838,G841),2)</f>
        <v>11.56</v>
      </c>
    </row>
    <row r="843" spans="1:7" ht="15" customHeight="1" x14ac:dyDescent="0.25">
      <c r="A843" s="8"/>
      <c r="B843" s="8"/>
      <c r="C843" s="8"/>
      <c r="D843" s="8"/>
      <c r="E843" s="97" t="s">
        <v>610</v>
      </c>
      <c r="F843" s="97"/>
      <c r="G843" s="44">
        <f>ROUND(G842*(29.84/100),2)</f>
        <v>3.45</v>
      </c>
    </row>
    <row r="844" spans="1:7" ht="15" customHeight="1" x14ac:dyDescent="0.25">
      <c r="A844" s="8"/>
      <c r="B844" s="8"/>
      <c r="C844" s="8"/>
      <c r="D844" s="8"/>
      <c r="E844" s="97" t="s">
        <v>611</v>
      </c>
      <c r="F844" s="97"/>
      <c r="G844" s="44">
        <f>G843+G842</f>
        <v>15.010000000000002</v>
      </c>
    </row>
    <row r="845" spans="1:7" ht="15" customHeight="1" x14ac:dyDescent="0.25">
      <c r="A845" s="8"/>
      <c r="B845" s="8"/>
      <c r="C845" s="8"/>
      <c r="D845" s="8"/>
      <c r="E845" s="97" t="s">
        <v>931</v>
      </c>
      <c r="F845" s="97"/>
      <c r="G845" s="45">
        <v>490.64</v>
      </c>
    </row>
    <row r="846" spans="1:7" ht="9.9499999999999993" customHeight="1" x14ac:dyDescent="0.25">
      <c r="A846" s="8"/>
      <c r="B846" s="8"/>
      <c r="C846" s="8"/>
      <c r="D846" s="8"/>
      <c r="E846" s="98"/>
      <c r="F846" s="98"/>
      <c r="G846" s="98"/>
    </row>
    <row r="847" spans="1:7" ht="20.100000000000001" customHeight="1" x14ac:dyDescent="0.25">
      <c r="A847" s="99" t="s">
        <v>932</v>
      </c>
      <c r="B847" s="99"/>
      <c r="C847" s="99"/>
      <c r="D847" s="99"/>
      <c r="E847" s="99"/>
      <c r="F847" s="99"/>
      <c r="G847" s="99"/>
    </row>
    <row r="848" spans="1:7" ht="15" customHeight="1" x14ac:dyDescent="0.25">
      <c r="A848" s="100" t="s">
        <v>813</v>
      </c>
      <c r="B848" s="100"/>
      <c r="C848" s="41" t="s">
        <v>3</v>
      </c>
      <c r="D848" s="41" t="s">
        <v>4</v>
      </c>
      <c r="E848" s="41" t="s">
        <v>594</v>
      </c>
      <c r="F848" s="41" t="s">
        <v>595</v>
      </c>
      <c r="G848" s="42" t="s">
        <v>596</v>
      </c>
    </row>
    <row r="849" spans="1:7" ht="15" customHeight="1" x14ac:dyDescent="0.25">
      <c r="A849" s="28" t="s">
        <v>814</v>
      </c>
      <c r="B849" s="29" t="s">
        <v>815</v>
      </c>
      <c r="C849" s="28" t="s">
        <v>145</v>
      </c>
      <c r="D849" s="28" t="s">
        <v>633</v>
      </c>
      <c r="E849" s="30">
        <v>9.4480910000000001E-2</v>
      </c>
      <c r="F849" s="31">
        <v>3.74</v>
      </c>
      <c r="G849" s="34">
        <f>ROUND(ROUND(E849,8)*F849,2)</f>
        <v>0.35</v>
      </c>
    </row>
    <row r="850" spans="1:7" ht="15" customHeight="1" x14ac:dyDescent="0.25">
      <c r="A850" s="8"/>
      <c r="B850" s="8"/>
      <c r="C850" s="8"/>
      <c r="D850" s="8"/>
      <c r="E850" s="101" t="s">
        <v>818</v>
      </c>
      <c r="F850" s="101"/>
      <c r="G850" s="43">
        <f>SUM(G849:G849)</f>
        <v>0.35</v>
      </c>
    </row>
    <row r="851" spans="1:7" ht="15" customHeight="1" x14ac:dyDescent="0.25">
      <c r="A851" s="100" t="s">
        <v>593</v>
      </c>
      <c r="B851" s="100"/>
      <c r="C851" s="41" t="s">
        <v>3</v>
      </c>
      <c r="D851" s="41" t="s">
        <v>4</v>
      </c>
      <c r="E851" s="41" t="s">
        <v>594</v>
      </c>
      <c r="F851" s="41" t="s">
        <v>595</v>
      </c>
      <c r="G851" s="42" t="s">
        <v>596</v>
      </c>
    </row>
    <row r="852" spans="1:7" ht="21" customHeight="1" x14ac:dyDescent="0.25">
      <c r="A852" s="28" t="s">
        <v>933</v>
      </c>
      <c r="B852" s="29" t="s">
        <v>934</v>
      </c>
      <c r="C852" s="28" t="s">
        <v>145</v>
      </c>
      <c r="D852" s="28" t="s">
        <v>138</v>
      </c>
      <c r="E852" s="30">
        <v>1</v>
      </c>
      <c r="F852" s="31">
        <v>32.14</v>
      </c>
      <c r="G852" s="34">
        <f>ROUND(ROUND(E852,8)*F852,2)</f>
        <v>32.14</v>
      </c>
    </row>
    <row r="853" spans="1:7" ht="15" customHeight="1" x14ac:dyDescent="0.25">
      <c r="A853" s="8"/>
      <c r="B853" s="8"/>
      <c r="C853" s="8"/>
      <c r="D853" s="8"/>
      <c r="E853" s="101" t="s">
        <v>608</v>
      </c>
      <c r="F853" s="101"/>
      <c r="G853" s="43">
        <f>SUM(G852:G852)</f>
        <v>32.14</v>
      </c>
    </row>
    <row r="854" spans="1:7" ht="15" customHeight="1" x14ac:dyDescent="0.25">
      <c r="A854" s="100" t="s">
        <v>821</v>
      </c>
      <c r="B854" s="100"/>
      <c r="C854" s="41" t="s">
        <v>3</v>
      </c>
      <c r="D854" s="41" t="s">
        <v>4</v>
      </c>
      <c r="E854" s="41" t="s">
        <v>594</v>
      </c>
      <c r="F854" s="41" t="s">
        <v>595</v>
      </c>
      <c r="G854" s="42" t="s">
        <v>596</v>
      </c>
    </row>
    <row r="855" spans="1:7" ht="15" customHeight="1" x14ac:dyDescent="0.25">
      <c r="A855" s="28" t="s">
        <v>822</v>
      </c>
      <c r="B855" s="29" t="s">
        <v>823</v>
      </c>
      <c r="C855" s="28" t="s">
        <v>145</v>
      </c>
      <c r="D855" s="28" t="s">
        <v>633</v>
      </c>
      <c r="E855" s="30">
        <v>0.12181876</v>
      </c>
      <c r="F855" s="31">
        <v>17.03</v>
      </c>
      <c r="G855" s="34">
        <f>ROUND(ROUND(E855,8)*F855,2)</f>
        <v>2.0699999999999998</v>
      </c>
    </row>
    <row r="856" spans="1:7" ht="15" customHeight="1" x14ac:dyDescent="0.25">
      <c r="A856" s="8"/>
      <c r="B856" s="8"/>
      <c r="C856" s="8"/>
      <c r="D856" s="8"/>
      <c r="E856" s="101" t="s">
        <v>826</v>
      </c>
      <c r="F856" s="101"/>
      <c r="G856" s="43">
        <f>SUM(G855:G855)</f>
        <v>2.0699999999999998</v>
      </c>
    </row>
    <row r="857" spans="1:7" ht="15" customHeight="1" x14ac:dyDescent="0.25">
      <c r="A857" s="8"/>
      <c r="B857" s="8"/>
      <c r="C857" s="8"/>
      <c r="D857" s="8"/>
      <c r="E857" s="97" t="s">
        <v>609</v>
      </c>
      <c r="F857" s="97"/>
      <c r="G857" s="44">
        <f>ROUND(SUM(G850,G853,G856),2)</f>
        <v>34.56</v>
      </c>
    </row>
    <row r="858" spans="1:7" ht="15" customHeight="1" x14ac:dyDescent="0.25">
      <c r="A858" s="8"/>
      <c r="B858" s="8"/>
      <c r="C858" s="8"/>
      <c r="D858" s="8"/>
      <c r="E858" s="97" t="s">
        <v>610</v>
      </c>
      <c r="F858" s="97"/>
      <c r="G858" s="44">
        <f>ROUND(G857*(29.84/100),2)</f>
        <v>10.31</v>
      </c>
    </row>
    <row r="859" spans="1:7" ht="15" customHeight="1" x14ac:dyDescent="0.25">
      <c r="A859" s="8"/>
      <c r="B859" s="8"/>
      <c r="C859" s="8"/>
      <c r="D859" s="8"/>
      <c r="E859" s="97" t="s">
        <v>611</v>
      </c>
      <c r="F859" s="97"/>
      <c r="G859" s="44">
        <f>G858+G857</f>
        <v>44.870000000000005</v>
      </c>
    </row>
    <row r="860" spans="1:7" ht="15" customHeight="1" x14ac:dyDescent="0.25">
      <c r="A860" s="8"/>
      <c r="B860" s="8"/>
      <c r="C860" s="8"/>
      <c r="D860" s="8"/>
      <c r="E860" s="97" t="s">
        <v>808</v>
      </c>
      <c r="F860" s="97"/>
      <c r="G860" s="45">
        <v>40</v>
      </c>
    </row>
    <row r="861" spans="1:7" ht="9.9499999999999993" customHeight="1" x14ac:dyDescent="0.25">
      <c r="A861" s="8"/>
      <c r="B861" s="8"/>
      <c r="C861" s="8"/>
      <c r="D861" s="8"/>
      <c r="E861" s="98"/>
      <c r="F861" s="98"/>
      <c r="G861" s="98"/>
    </row>
    <row r="862" spans="1:7" ht="20.100000000000001" customHeight="1" x14ac:dyDescent="0.25">
      <c r="A862" s="99" t="s">
        <v>935</v>
      </c>
      <c r="B862" s="99"/>
      <c r="C862" s="99"/>
      <c r="D862" s="99"/>
      <c r="E862" s="99"/>
      <c r="F862" s="99"/>
      <c r="G862" s="99"/>
    </row>
    <row r="863" spans="1:7" ht="15" customHeight="1" x14ac:dyDescent="0.25">
      <c r="A863" s="100" t="s">
        <v>593</v>
      </c>
      <c r="B863" s="100"/>
      <c r="C863" s="41" t="s">
        <v>3</v>
      </c>
      <c r="D863" s="41" t="s">
        <v>4</v>
      </c>
      <c r="E863" s="41" t="s">
        <v>594</v>
      </c>
      <c r="F863" s="41" t="s">
        <v>595</v>
      </c>
      <c r="G863" s="42" t="s">
        <v>596</v>
      </c>
    </row>
    <row r="864" spans="1:7" ht="15" customHeight="1" x14ac:dyDescent="0.25">
      <c r="A864" s="28" t="s">
        <v>936</v>
      </c>
      <c r="B864" s="29" t="s">
        <v>937</v>
      </c>
      <c r="C864" s="28" t="s">
        <v>145</v>
      </c>
      <c r="D864" s="28" t="s">
        <v>138</v>
      </c>
      <c r="E864" s="30">
        <v>1</v>
      </c>
      <c r="F864" s="31">
        <v>10.69</v>
      </c>
      <c r="G864" s="34">
        <f>ROUND(ROUND(E864,8)*F864,2)</f>
        <v>10.69</v>
      </c>
    </row>
    <row r="865" spans="1:7" ht="15" customHeight="1" x14ac:dyDescent="0.25">
      <c r="A865" s="8"/>
      <c r="B865" s="8"/>
      <c r="C865" s="8"/>
      <c r="D865" s="8"/>
      <c r="E865" s="101" t="s">
        <v>608</v>
      </c>
      <c r="F865" s="101"/>
      <c r="G865" s="43">
        <f>SUM(G864:G864)</f>
        <v>10.69</v>
      </c>
    </row>
    <row r="866" spans="1:7" ht="15" customHeight="1" x14ac:dyDescent="0.25">
      <c r="A866" s="8"/>
      <c r="B866" s="8"/>
      <c r="C866" s="8"/>
      <c r="D866" s="8"/>
      <c r="E866" s="97" t="s">
        <v>609</v>
      </c>
      <c r="F866" s="97"/>
      <c r="G866" s="44">
        <f>ROUND(SUM(G865),2)</f>
        <v>10.69</v>
      </c>
    </row>
    <row r="867" spans="1:7" ht="15" customHeight="1" x14ac:dyDescent="0.25">
      <c r="A867" s="8"/>
      <c r="B867" s="8"/>
      <c r="C867" s="8"/>
      <c r="D867" s="8"/>
      <c r="E867" s="97" t="s">
        <v>610</v>
      </c>
      <c r="F867" s="97"/>
      <c r="G867" s="44">
        <f>ROUND(G866*(29.84/100),2)</f>
        <v>3.19</v>
      </c>
    </row>
    <row r="868" spans="1:7" ht="15" customHeight="1" x14ac:dyDescent="0.25">
      <c r="A868" s="8"/>
      <c r="B868" s="8"/>
      <c r="C868" s="8"/>
      <c r="D868" s="8"/>
      <c r="E868" s="97" t="s">
        <v>611</v>
      </c>
      <c r="F868" s="97"/>
      <c r="G868" s="44">
        <f>G867+G866</f>
        <v>13.879999999999999</v>
      </c>
    </row>
    <row r="869" spans="1:7" ht="15" customHeight="1" x14ac:dyDescent="0.25">
      <c r="A869" s="8"/>
      <c r="B869" s="8"/>
      <c r="C869" s="8"/>
      <c r="D869" s="8"/>
      <c r="E869" s="97" t="s">
        <v>808</v>
      </c>
      <c r="F869" s="97"/>
      <c r="G869" s="45">
        <v>30</v>
      </c>
    </row>
    <row r="870" spans="1:7" ht="9.9499999999999993" customHeight="1" x14ac:dyDescent="0.25">
      <c r="A870" s="8"/>
      <c r="B870" s="8"/>
      <c r="C870" s="8"/>
      <c r="D870" s="8"/>
      <c r="E870" s="98"/>
      <c r="F870" s="98"/>
      <c r="G870" s="98"/>
    </row>
    <row r="871" spans="1:7" ht="20.100000000000001" customHeight="1" x14ac:dyDescent="0.25">
      <c r="A871" s="99" t="s">
        <v>938</v>
      </c>
      <c r="B871" s="99"/>
      <c r="C871" s="99"/>
      <c r="D871" s="99"/>
      <c r="E871" s="99"/>
      <c r="F871" s="99"/>
      <c r="G871" s="99"/>
    </row>
    <row r="872" spans="1:7" ht="15" customHeight="1" x14ac:dyDescent="0.25">
      <c r="A872" s="100" t="s">
        <v>813</v>
      </c>
      <c r="B872" s="100"/>
      <c r="C872" s="41" t="s">
        <v>3</v>
      </c>
      <c r="D872" s="41" t="s">
        <v>4</v>
      </c>
      <c r="E872" s="41" t="s">
        <v>594</v>
      </c>
      <c r="F872" s="41" t="s">
        <v>595</v>
      </c>
      <c r="G872" s="42" t="s">
        <v>596</v>
      </c>
    </row>
    <row r="873" spans="1:7" ht="15" customHeight="1" x14ac:dyDescent="0.25">
      <c r="A873" s="28" t="s">
        <v>814</v>
      </c>
      <c r="B873" s="29" t="s">
        <v>815</v>
      </c>
      <c r="C873" s="28" t="s">
        <v>145</v>
      </c>
      <c r="D873" s="28" t="s">
        <v>633</v>
      </c>
      <c r="E873" s="30">
        <v>0.17279820000000001</v>
      </c>
      <c r="F873" s="31">
        <v>3.74</v>
      </c>
      <c r="G873" s="34">
        <f>ROUND(ROUND(E873,8)*F873,2)</f>
        <v>0.65</v>
      </c>
    </row>
    <row r="874" spans="1:7" ht="15" customHeight="1" x14ac:dyDescent="0.25">
      <c r="A874" s="28" t="s">
        <v>816</v>
      </c>
      <c r="B874" s="29" t="s">
        <v>817</v>
      </c>
      <c r="C874" s="28" t="s">
        <v>145</v>
      </c>
      <c r="D874" s="28" t="s">
        <v>633</v>
      </c>
      <c r="E874" s="30">
        <v>0.17279820000000001</v>
      </c>
      <c r="F874" s="31">
        <v>3.89</v>
      </c>
      <c r="G874" s="34">
        <f>ROUND(ROUND(E874,8)*F874,2)</f>
        <v>0.67</v>
      </c>
    </row>
    <row r="875" spans="1:7" ht="15" customHeight="1" x14ac:dyDescent="0.25">
      <c r="A875" s="8"/>
      <c r="B875" s="8"/>
      <c r="C875" s="8"/>
      <c r="D875" s="8"/>
      <c r="E875" s="101" t="s">
        <v>818</v>
      </c>
      <c r="F875" s="101"/>
      <c r="G875" s="43">
        <f>SUM(G873:G874)</f>
        <v>1.32</v>
      </c>
    </row>
    <row r="876" spans="1:7" ht="15" customHeight="1" x14ac:dyDescent="0.25">
      <c r="A876" s="100" t="s">
        <v>593</v>
      </c>
      <c r="B876" s="100"/>
      <c r="C876" s="41" t="s">
        <v>3</v>
      </c>
      <c r="D876" s="41" t="s">
        <v>4</v>
      </c>
      <c r="E876" s="41" t="s">
        <v>594</v>
      </c>
      <c r="F876" s="41" t="s">
        <v>595</v>
      </c>
      <c r="G876" s="42" t="s">
        <v>596</v>
      </c>
    </row>
    <row r="877" spans="1:7" ht="15" customHeight="1" x14ac:dyDescent="0.25">
      <c r="A877" s="28" t="s">
        <v>939</v>
      </c>
      <c r="B877" s="29" t="s">
        <v>940</v>
      </c>
      <c r="C877" s="28" t="s">
        <v>145</v>
      </c>
      <c r="D877" s="28" t="s">
        <v>239</v>
      </c>
      <c r="E877" s="30">
        <v>1.04</v>
      </c>
      <c r="F877" s="31">
        <v>5.03</v>
      </c>
      <c r="G877" s="34">
        <f>ROUND(ROUND(E877,8)*F877,2)</f>
        <v>5.23</v>
      </c>
    </row>
    <row r="878" spans="1:7" ht="15" customHeight="1" x14ac:dyDescent="0.25">
      <c r="A878" s="8"/>
      <c r="B878" s="8"/>
      <c r="C878" s="8"/>
      <c r="D878" s="8"/>
      <c r="E878" s="101" t="s">
        <v>608</v>
      </c>
      <c r="F878" s="101"/>
      <c r="G878" s="43">
        <f>SUM(G877:G877)</f>
        <v>5.23</v>
      </c>
    </row>
    <row r="879" spans="1:7" ht="15" customHeight="1" x14ac:dyDescent="0.25">
      <c r="A879" s="100" t="s">
        <v>821</v>
      </c>
      <c r="B879" s="100"/>
      <c r="C879" s="41" t="s">
        <v>3</v>
      </c>
      <c r="D879" s="41" t="s">
        <v>4</v>
      </c>
      <c r="E879" s="41" t="s">
        <v>594</v>
      </c>
      <c r="F879" s="41" t="s">
        <v>595</v>
      </c>
      <c r="G879" s="42" t="s">
        <v>596</v>
      </c>
    </row>
    <row r="880" spans="1:7" ht="15" customHeight="1" x14ac:dyDescent="0.25">
      <c r="A880" s="28" t="s">
        <v>822</v>
      </c>
      <c r="B880" s="29" t="s">
        <v>823</v>
      </c>
      <c r="C880" s="28" t="s">
        <v>145</v>
      </c>
      <c r="D880" s="28" t="s">
        <v>633</v>
      </c>
      <c r="E880" s="30">
        <v>0.17279820000000001</v>
      </c>
      <c r="F880" s="31">
        <v>17.03</v>
      </c>
      <c r="G880" s="34">
        <f>ROUND(ROUND(E880,8)*F880,2)</f>
        <v>2.94</v>
      </c>
    </row>
    <row r="881" spans="1:7" ht="15" customHeight="1" x14ac:dyDescent="0.25">
      <c r="A881" s="28" t="s">
        <v>824</v>
      </c>
      <c r="B881" s="29" t="s">
        <v>825</v>
      </c>
      <c r="C881" s="28" t="s">
        <v>145</v>
      </c>
      <c r="D881" s="28" t="s">
        <v>633</v>
      </c>
      <c r="E881" s="30">
        <v>0.17279820000000001</v>
      </c>
      <c r="F881" s="31">
        <v>12.15</v>
      </c>
      <c r="G881" s="34">
        <f>ROUND(ROUND(E881,8)*F881,2)</f>
        <v>2.1</v>
      </c>
    </row>
    <row r="882" spans="1:7" ht="15" customHeight="1" x14ac:dyDescent="0.25">
      <c r="A882" s="8"/>
      <c r="B882" s="8"/>
      <c r="C882" s="8"/>
      <c r="D882" s="8"/>
      <c r="E882" s="101" t="s">
        <v>826</v>
      </c>
      <c r="F882" s="101"/>
      <c r="G882" s="43">
        <f>SUM(G880:G881)</f>
        <v>5.04</v>
      </c>
    </row>
    <row r="883" spans="1:7" ht="15" customHeight="1" x14ac:dyDescent="0.25">
      <c r="A883" s="8"/>
      <c r="B883" s="8"/>
      <c r="C883" s="8"/>
      <c r="D883" s="8"/>
      <c r="E883" s="97" t="s">
        <v>609</v>
      </c>
      <c r="F883" s="97"/>
      <c r="G883" s="44">
        <f>ROUND(SUM(G875,G878,G882),2)</f>
        <v>11.59</v>
      </c>
    </row>
    <row r="884" spans="1:7" ht="15" customHeight="1" x14ac:dyDescent="0.25">
      <c r="A884" s="8"/>
      <c r="B884" s="8"/>
      <c r="C884" s="8"/>
      <c r="D884" s="8"/>
      <c r="E884" s="97" t="s">
        <v>610</v>
      </c>
      <c r="F884" s="97"/>
      <c r="G884" s="44">
        <f>ROUND(G883*(29.84/100),2)</f>
        <v>3.46</v>
      </c>
    </row>
    <row r="885" spans="1:7" ht="15" customHeight="1" x14ac:dyDescent="0.25">
      <c r="A885" s="8"/>
      <c r="B885" s="8"/>
      <c r="C885" s="8"/>
      <c r="D885" s="8"/>
      <c r="E885" s="97" t="s">
        <v>611</v>
      </c>
      <c r="F885" s="97"/>
      <c r="G885" s="44">
        <f>G884+G883</f>
        <v>15.05</v>
      </c>
    </row>
    <row r="886" spans="1:7" ht="15" customHeight="1" x14ac:dyDescent="0.25">
      <c r="A886" s="8"/>
      <c r="B886" s="8"/>
      <c r="C886" s="8"/>
      <c r="D886" s="8"/>
      <c r="E886" s="97" t="s">
        <v>931</v>
      </c>
      <c r="F886" s="97"/>
      <c r="G886" s="45">
        <v>90</v>
      </c>
    </row>
    <row r="887" spans="1:7" ht="9.9499999999999993" customHeight="1" x14ac:dyDescent="0.25">
      <c r="A887" s="8"/>
      <c r="B887" s="8"/>
      <c r="C887" s="8"/>
      <c r="D887" s="8"/>
      <c r="E887" s="98"/>
      <c r="F887" s="98"/>
      <c r="G887" s="98"/>
    </row>
    <row r="888" spans="1:7" ht="20.100000000000001" customHeight="1" x14ac:dyDescent="0.25">
      <c r="A888" s="99" t="s">
        <v>941</v>
      </c>
      <c r="B888" s="99"/>
      <c r="C888" s="99"/>
      <c r="D888" s="99"/>
      <c r="E888" s="99"/>
      <c r="F888" s="99"/>
      <c r="G888" s="99"/>
    </row>
    <row r="889" spans="1:7" ht="15" customHeight="1" x14ac:dyDescent="0.25">
      <c r="A889" s="100" t="s">
        <v>813</v>
      </c>
      <c r="B889" s="100"/>
      <c r="C889" s="41" t="s">
        <v>3</v>
      </c>
      <c r="D889" s="41" t="s">
        <v>4</v>
      </c>
      <c r="E889" s="41" t="s">
        <v>594</v>
      </c>
      <c r="F889" s="41" t="s">
        <v>595</v>
      </c>
      <c r="G889" s="42" t="s">
        <v>596</v>
      </c>
    </row>
    <row r="890" spans="1:7" ht="15" customHeight="1" x14ac:dyDescent="0.25">
      <c r="A890" s="28" t="s">
        <v>814</v>
      </c>
      <c r="B890" s="29" t="s">
        <v>815</v>
      </c>
      <c r="C890" s="28" t="s">
        <v>145</v>
      </c>
      <c r="D890" s="28" t="s">
        <v>633</v>
      </c>
      <c r="E890" s="30">
        <v>0.10228631000000001</v>
      </c>
      <c r="F890" s="31">
        <v>3.74</v>
      </c>
      <c r="G890" s="34">
        <f>ROUND(ROUND(E890,8)*F890,2)</f>
        <v>0.38</v>
      </c>
    </row>
    <row r="891" spans="1:7" ht="15" customHeight="1" x14ac:dyDescent="0.25">
      <c r="A891" s="28" t="s">
        <v>816</v>
      </c>
      <c r="B891" s="29" t="s">
        <v>817</v>
      </c>
      <c r="C891" s="28" t="s">
        <v>145</v>
      </c>
      <c r="D891" s="28" t="s">
        <v>633</v>
      </c>
      <c r="E891" s="30">
        <v>0.10599114</v>
      </c>
      <c r="F891" s="31">
        <v>3.89</v>
      </c>
      <c r="G891" s="34">
        <f>ROUND(ROUND(E891,8)*F891,2)</f>
        <v>0.41</v>
      </c>
    </row>
    <row r="892" spans="1:7" ht="15" customHeight="1" x14ac:dyDescent="0.25">
      <c r="A892" s="8"/>
      <c r="B892" s="8"/>
      <c r="C892" s="8"/>
      <c r="D892" s="8"/>
      <c r="E892" s="101" t="s">
        <v>818</v>
      </c>
      <c r="F892" s="101"/>
      <c r="G892" s="43">
        <f>SUM(G890:G891)</f>
        <v>0.79</v>
      </c>
    </row>
    <row r="893" spans="1:7" ht="15" customHeight="1" x14ac:dyDescent="0.25">
      <c r="A893" s="100" t="s">
        <v>593</v>
      </c>
      <c r="B893" s="100"/>
      <c r="C893" s="41" t="s">
        <v>3</v>
      </c>
      <c r="D893" s="41" t="s">
        <v>4</v>
      </c>
      <c r="E893" s="41" t="s">
        <v>594</v>
      </c>
      <c r="F893" s="41" t="s">
        <v>595</v>
      </c>
      <c r="G893" s="42" t="s">
        <v>596</v>
      </c>
    </row>
    <row r="894" spans="1:7" ht="15" customHeight="1" x14ac:dyDescent="0.25">
      <c r="A894" s="28" t="s">
        <v>942</v>
      </c>
      <c r="B894" s="29" t="s">
        <v>943</v>
      </c>
      <c r="C894" s="28" t="s">
        <v>145</v>
      </c>
      <c r="D894" s="28" t="s">
        <v>252</v>
      </c>
      <c r="E894" s="30">
        <v>0.99970000000000003</v>
      </c>
      <c r="F894" s="31">
        <v>98.68</v>
      </c>
      <c r="G894" s="34">
        <f>ROUND(ROUND(E894,8)*F894,2)</f>
        <v>98.65</v>
      </c>
    </row>
    <row r="895" spans="1:7" ht="15" customHeight="1" x14ac:dyDescent="0.25">
      <c r="A895" s="8"/>
      <c r="B895" s="8"/>
      <c r="C895" s="8"/>
      <c r="D895" s="8"/>
      <c r="E895" s="101" t="s">
        <v>608</v>
      </c>
      <c r="F895" s="101"/>
      <c r="G895" s="43">
        <f>SUM(G894:G894)</f>
        <v>98.65</v>
      </c>
    </row>
    <row r="896" spans="1:7" ht="15" customHeight="1" x14ac:dyDescent="0.25">
      <c r="A896" s="100" t="s">
        <v>821</v>
      </c>
      <c r="B896" s="100"/>
      <c r="C896" s="41" t="s">
        <v>3</v>
      </c>
      <c r="D896" s="41" t="s">
        <v>4</v>
      </c>
      <c r="E896" s="41" t="s">
        <v>594</v>
      </c>
      <c r="F896" s="41" t="s">
        <v>595</v>
      </c>
      <c r="G896" s="42" t="s">
        <v>596</v>
      </c>
    </row>
    <row r="897" spans="1:7" ht="15" customHeight="1" x14ac:dyDescent="0.25">
      <c r="A897" s="28" t="s">
        <v>822</v>
      </c>
      <c r="B897" s="29" t="s">
        <v>823</v>
      </c>
      <c r="C897" s="28" t="s">
        <v>145</v>
      </c>
      <c r="D897" s="28" t="s">
        <v>633</v>
      </c>
      <c r="E897" s="30">
        <v>0.13111088000000001</v>
      </c>
      <c r="F897" s="31">
        <v>17.03</v>
      </c>
      <c r="G897" s="34">
        <f>ROUND(ROUND(E897,8)*F897,2)</f>
        <v>2.23</v>
      </c>
    </row>
    <row r="898" spans="1:7" ht="15" customHeight="1" x14ac:dyDescent="0.25">
      <c r="A898" s="28" t="s">
        <v>824</v>
      </c>
      <c r="B898" s="29" t="s">
        <v>825</v>
      </c>
      <c r="C898" s="28" t="s">
        <v>145</v>
      </c>
      <c r="D898" s="28" t="s">
        <v>633</v>
      </c>
      <c r="E898" s="30">
        <v>0.13087503</v>
      </c>
      <c r="F898" s="31">
        <v>12.15</v>
      </c>
      <c r="G898" s="34">
        <f>ROUND(ROUND(E898,8)*F898,2)</f>
        <v>1.59</v>
      </c>
    </row>
    <row r="899" spans="1:7" ht="15" customHeight="1" x14ac:dyDescent="0.25">
      <c r="A899" s="8"/>
      <c r="B899" s="8"/>
      <c r="C899" s="8"/>
      <c r="D899" s="8"/>
      <c r="E899" s="101" t="s">
        <v>826</v>
      </c>
      <c r="F899" s="101"/>
      <c r="G899" s="43">
        <f>SUM(G897:G898)</f>
        <v>3.8200000000000003</v>
      </c>
    </row>
    <row r="900" spans="1:7" ht="15" customHeight="1" x14ac:dyDescent="0.25">
      <c r="A900" s="8"/>
      <c r="B900" s="8"/>
      <c r="C900" s="8"/>
      <c r="D900" s="8"/>
      <c r="E900" s="97" t="s">
        <v>609</v>
      </c>
      <c r="F900" s="97"/>
      <c r="G900" s="44">
        <f>ROUND(SUM(G892,G895,G899),2)</f>
        <v>103.26</v>
      </c>
    </row>
    <row r="901" spans="1:7" ht="15" customHeight="1" x14ac:dyDescent="0.25">
      <c r="A901" s="8"/>
      <c r="B901" s="8"/>
      <c r="C901" s="8"/>
      <c r="D901" s="8"/>
      <c r="E901" s="97" t="s">
        <v>610</v>
      </c>
      <c r="F901" s="97"/>
      <c r="G901" s="44">
        <f>ROUND(G900*(29.84/100),2)</f>
        <v>30.81</v>
      </c>
    </row>
    <row r="902" spans="1:7" ht="15" customHeight="1" x14ac:dyDescent="0.25">
      <c r="A902" s="8"/>
      <c r="B902" s="8"/>
      <c r="C902" s="8"/>
      <c r="D902" s="8"/>
      <c r="E902" s="97" t="s">
        <v>611</v>
      </c>
      <c r="F902" s="97"/>
      <c r="G902" s="44">
        <f>G901+G900</f>
        <v>134.07</v>
      </c>
    </row>
    <row r="903" spans="1:7" ht="15" customHeight="1" x14ac:dyDescent="0.25">
      <c r="A903" s="8"/>
      <c r="B903" s="8"/>
      <c r="C903" s="8"/>
      <c r="D903" s="8"/>
      <c r="E903" s="97" t="s">
        <v>944</v>
      </c>
      <c r="F903" s="97"/>
      <c r="G903" s="45">
        <v>167.52</v>
      </c>
    </row>
    <row r="904" spans="1:7" ht="9.9499999999999993" customHeight="1" x14ac:dyDescent="0.25">
      <c r="A904" s="8"/>
      <c r="B904" s="8"/>
      <c r="C904" s="8"/>
      <c r="D904" s="8"/>
      <c r="E904" s="98"/>
      <c r="F904" s="98"/>
      <c r="G904" s="98"/>
    </row>
    <row r="905" spans="1:7" ht="20.100000000000001" customHeight="1" x14ac:dyDescent="0.25">
      <c r="A905" s="99" t="s">
        <v>945</v>
      </c>
      <c r="B905" s="99"/>
      <c r="C905" s="99"/>
      <c r="D905" s="99"/>
      <c r="E905" s="99"/>
      <c r="F905" s="99"/>
      <c r="G905" s="99"/>
    </row>
    <row r="906" spans="1:7" ht="15" customHeight="1" x14ac:dyDescent="0.25">
      <c r="A906" s="100" t="s">
        <v>593</v>
      </c>
      <c r="B906" s="100"/>
      <c r="C906" s="41" t="s">
        <v>3</v>
      </c>
      <c r="D906" s="41" t="s">
        <v>4</v>
      </c>
      <c r="E906" s="41" t="s">
        <v>594</v>
      </c>
      <c r="F906" s="41" t="s">
        <v>595</v>
      </c>
      <c r="G906" s="42" t="s">
        <v>596</v>
      </c>
    </row>
    <row r="907" spans="1:7" ht="15" customHeight="1" x14ac:dyDescent="0.25">
      <c r="A907" s="28" t="s">
        <v>946</v>
      </c>
      <c r="B907" s="29" t="s">
        <v>947</v>
      </c>
      <c r="C907" s="28" t="s">
        <v>16</v>
      </c>
      <c r="D907" s="28" t="s">
        <v>138</v>
      </c>
      <c r="E907" s="30">
        <v>1</v>
      </c>
      <c r="F907" s="31">
        <v>147.09</v>
      </c>
      <c r="G907" s="34">
        <f>TRUNC(TRUNC(E907,8)*F907,2)</f>
        <v>147.09</v>
      </c>
    </row>
    <row r="908" spans="1:7" ht="15" customHeight="1" x14ac:dyDescent="0.25">
      <c r="A908" s="8"/>
      <c r="B908" s="8"/>
      <c r="C908" s="8"/>
      <c r="D908" s="8"/>
      <c r="E908" s="101" t="s">
        <v>608</v>
      </c>
      <c r="F908" s="101"/>
      <c r="G908" s="43">
        <f>SUM(G907:G907)</f>
        <v>147.09</v>
      </c>
    </row>
    <row r="909" spans="1:7" ht="15" customHeight="1" x14ac:dyDescent="0.25">
      <c r="A909" s="100" t="s">
        <v>614</v>
      </c>
      <c r="B909" s="100"/>
      <c r="C909" s="41" t="s">
        <v>3</v>
      </c>
      <c r="D909" s="41" t="s">
        <v>4</v>
      </c>
      <c r="E909" s="41" t="s">
        <v>594</v>
      </c>
      <c r="F909" s="41" t="s">
        <v>595</v>
      </c>
      <c r="G909" s="42" t="s">
        <v>596</v>
      </c>
    </row>
    <row r="910" spans="1:7" ht="21" customHeight="1" x14ac:dyDescent="0.25">
      <c r="A910" s="28" t="s">
        <v>806</v>
      </c>
      <c r="B910" s="29" t="s">
        <v>798</v>
      </c>
      <c r="C910" s="28" t="s">
        <v>16</v>
      </c>
      <c r="D910" s="28" t="s">
        <v>633</v>
      </c>
      <c r="E910" s="30">
        <v>0.47058211</v>
      </c>
      <c r="F910" s="31">
        <v>23.2</v>
      </c>
      <c r="G910" s="34">
        <f>TRUNC(TRUNC(E910,8)*F910,2)</f>
        <v>10.91</v>
      </c>
    </row>
    <row r="911" spans="1:7" ht="15" customHeight="1" x14ac:dyDescent="0.25">
      <c r="A911" s="28" t="s">
        <v>807</v>
      </c>
      <c r="B911" s="29" t="s">
        <v>800</v>
      </c>
      <c r="C911" s="28" t="s">
        <v>16</v>
      </c>
      <c r="D911" s="28" t="s">
        <v>633</v>
      </c>
      <c r="E911" s="30">
        <v>0.94131931999999996</v>
      </c>
      <c r="F911" s="31">
        <v>28.29</v>
      </c>
      <c r="G911" s="34">
        <f>TRUNC(TRUNC(E911,8)*F911,2)</f>
        <v>26.62</v>
      </c>
    </row>
    <row r="912" spans="1:7" ht="18" customHeight="1" x14ac:dyDescent="0.25">
      <c r="A912" s="8"/>
      <c r="B912" s="8"/>
      <c r="C912" s="8"/>
      <c r="D912" s="8"/>
      <c r="E912" s="101" t="s">
        <v>621</v>
      </c>
      <c r="F912" s="101"/>
      <c r="G912" s="43">
        <f>SUM(G910:G911)</f>
        <v>37.53</v>
      </c>
    </row>
    <row r="913" spans="1:7" ht="15" customHeight="1" x14ac:dyDescent="0.25">
      <c r="A913" s="8"/>
      <c r="B913" s="8"/>
      <c r="C913" s="8"/>
      <c r="D913" s="8"/>
      <c r="E913" s="97" t="s">
        <v>609</v>
      </c>
      <c r="F913" s="97"/>
      <c r="G913" s="44">
        <f>ROUND(SUM(G908,G912),2)</f>
        <v>184.62</v>
      </c>
    </row>
    <row r="914" spans="1:7" ht="15" customHeight="1" x14ac:dyDescent="0.25">
      <c r="A914" s="8"/>
      <c r="B914" s="8"/>
      <c r="C914" s="8"/>
      <c r="D914" s="8"/>
      <c r="E914" s="97" t="s">
        <v>610</v>
      </c>
      <c r="F914" s="97"/>
      <c r="G914" s="44">
        <f>ROUND(G913*(29.84/100),2)</f>
        <v>55.09</v>
      </c>
    </row>
    <row r="915" spans="1:7" ht="15" customHeight="1" x14ac:dyDescent="0.25">
      <c r="A915" s="8"/>
      <c r="B915" s="8"/>
      <c r="C915" s="8"/>
      <c r="D915" s="8"/>
      <c r="E915" s="97" t="s">
        <v>611</v>
      </c>
      <c r="F915" s="97"/>
      <c r="G915" s="44">
        <f>G914+G913</f>
        <v>239.71</v>
      </c>
    </row>
    <row r="916" spans="1:7" ht="15" customHeight="1" x14ac:dyDescent="0.25">
      <c r="A916" s="8"/>
      <c r="B916" s="8"/>
      <c r="C916" s="8"/>
      <c r="D916" s="8"/>
      <c r="E916" s="97" t="s">
        <v>808</v>
      </c>
      <c r="F916" s="97"/>
      <c r="G916" s="45">
        <v>40</v>
      </c>
    </row>
    <row r="917" spans="1:7" ht="9.9499999999999993" customHeight="1" x14ac:dyDescent="0.25">
      <c r="A917" s="8"/>
      <c r="B917" s="8"/>
      <c r="C917" s="8"/>
      <c r="D917" s="8"/>
      <c r="E917" s="98"/>
      <c r="F917" s="98"/>
      <c r="G917" s="98"/>
    </row>
    <row r="918" spans="1:7" ht="20.100000000000001" customHeight="1" x14ac:dyDescent="0.25">
      <c r="A918" s="99" t="s">
        <v>948</v>
      </c>
      <c r="B918" s="99"/>
      <c r="C918" s="99"/>
      <c r="D918" s="99"/>
      <c r="E918" s="99"/>
      <c r="F918" s="99"/>
      <c r="G918" s="99"/>
    </row>
    <row r="919" spans="1:7" ht="15" customHeight="1" x14ac:dyDescent="0.25">
      <c r="A919" s="100" t="s">
        <v>593</v>
      </c>
      <c r="B919" s="100"/>
      <c r="C919" s="41" t="s">
        <v>3</v>
      </c>
      <c r="D919" s="41" t="s">
        <v>4</v>
      </c>
      <c r="E919" s="41" t="s">
        <v>594</v>
      </c>
      <c r="F919" s="41" t="s">
        <v>595</v>
      </c>
      <c r="G919" s="42" t="s">
        <v>596</v>
      </c>
    </row>
    <row r="920" spans="1:7" ht="29.1" customHeight="1" x14ac:dyDescent="0.25">
      <c r="A920" s="28" t="s">
        <v>949</v>
      </c>
      <c r="B920" s="29" t="s">
        <v>950</v>
      </c>
      <c r="C920" s="28" t="s">
        <v>39</v>
      </c>
      <c r="D920" s="28" t="s">
        <v>22</v>
      </c>
      <c r="E920" s="30">
        <v>1</v>
      </c>
      <c r="F920" s="31">
        <v>39.159999999999997</v>
      </c>
      <c r="G920" s="34">
        <f>TRUNC(TRUNC(E920,8)*F920,2)</f>
        <v>39.159999999999997</v>
      </c>
    </row>
    <row r="921" spans="1:7" ht="15" customHeight="1" x14ac:dyDescent="0.25">
      <c r="A921" s="8"/>
      <c r="B921" s="8"/>
      <c r="C921" s="8"/>
      <c r="D921" s="8"/>
      <c r="E921" s="101" t="s">
        <v>608</v>
      </c>
      <c r="F921" s="101"/>
      <c r="G921" s="43">
        <f>SUM(G920:G920)</f>
        <v>39.159999999999997</v>
      </c>
    </row>
    <row r="922" spans="1:7" ht="15" customHeight="1" x14ac:dyDescent="0.25">
      <c r="A922" s="100" t="s">
        <v>614</v>
      </c>
      <c r="B922" s="100"/>
      <c r="C922" s="41" t="s">
        <v>3</v>
      </c>
      <c r="D922" s="41" t="s">
        <v>4</v>
      </c>
      <c r="E922" s="41" t="s">
        <v>594</v>
      </c>
      <c r="F922" s="41" t="s">
        <v>595</v>
      </c>
      <c r="G922" s="42" t="s">
        <v>596</v>
      </c>
    </row>
    <row r="923" spans="1:7" ht="15" customHeight="1" x14ac:dyDescent="0.25">
      <c r="A923" s="28" t="s">
        <v>746</v>
      </c>
      <c r="B923" s="29" t="s">
        <v>715</v>
      </c>
      <c r="C923" s="28" t="s">
        <v>39</v>
      </c>
      <c r="D923" s="28" t="s">
        <v>617</v>
      </c>
      <c r="E923" s="30">
        <v>0.11264739999999999</v>
      </c>
      <c r="F923" s="31">
        <v>27.95</v>
      </c>
      <c r="G923" s="34">
        <f>TRUNC(TRUNC(E923,8)*F923,2)</f>
        <v>3.14</v>
      </c>
    </row>
    <row r="924" spans="1:7" ht="15" customHeight="1" x14ac:dyDescent="0.25">
      <c r="A924" s="28" t="s">
        <v>747</v>
      </c>
      <c r="B924" s="29" t="s">
        <v>635</v>
      </c>
      <c r="C924" s="28" t="s">
        <v>39</v>
      </c>
      <c r="D924" s="28" t="s">
        <v>617</v>
      </c>
      <c r="E924" s="30">
        <v>8.868405E-2</v>
      </c>
      <c r="F924" s="31">
        <v>23.06</v>
      </c>
      <c r="G924" s="34">
        <f>TRUNC(TRUNC(E924,8)*F924,2)</f>
        <v>2.04</v>
      </c>
    </row>
    <row r="925" spans="1:7" ht="18" customHeight="1" x14ac:dyDescent="0.25">
      <c r="A925" s="8"/>
      <c r="B925" s="8"/>
      <c r="C925" s="8"/>
      <c r="D925" s="8"/>
      <c r="E925" s="101" t="s">
        <v>621</v>
      </c>
      <c r="F925" s="101"/>
      <c r="G925" s="43">
        <f>SUM(G923:G924)</f>
        <v>5.18</v>
      </c>
    </row>
    <row r="926" spans="1:7" ht="15" customHeight="1" x14ac:dyDescent="0.25">
      <c r="A926" s="100" t="s">
        <v>691</v>
      </c>
      <c r="B926" s="100"/>
      <c r="C926" s="41" t="s">
        <v>3</v>
      </c>
      <c r="D926" s="41" t="s">
        <v>4</v>
      </c>
      <c r="E926" s="41" t="s">
        <v>594</v>
      </c>
      <c r="F926" s="41" t="s">
        <v>595</v>
      </c>
      <c r="G926" s="42" t="s">
        <v>596</v>
      </c>
    </row>
    <row r="927" spans="1:7" ht="29.1" customHeight="1" x14ac:dyDescent="0.25">
      <c r="A927" s="28" t="s">
        <v>951</v>
      </c>
      <c r="B927" s="29" t="s">
        <v>952</v>
      </c>
      <c r="C927" s="28" t="s">
        <v>39</v>
      </c>
      <c r="D927" s="28" t="s">
        <v>499</v>
      </c>
      <c r="E927" s="30">
        <v>1.150493E-2</v>
      </c>
      <c r="F927" s="31">
        <v>225.56</v>
      </c>
      <c r="G927" s="34">
        <f>TRUNC(TRUNC(E927,8)*F927,2)</f>
        <v>2.59</v>
      </c>
    </row>
    <row r="928" spans="1:7" ht="15" customHeight="1" x14ac:dyDescent="0.25">
      <c r="A928" s="8"/>
      <c r="B928" s="8"/>
      <c r="C928" s="8"/>
      <c r="D928" s="8"/>
      <c r="E928" s="101" t="s">
        <v>694</v>
      </c>
      <c r="F928" s="101"/>
      <c r="G928" s="43">
        <f>SUM(G927:G927)</f>
        <v>2.59</v>
      </c>
    </row>
    <row r="929" spans="1:7" ht="15" customHeight="1" x14ac:dyDescent="0.25">
      <c r="A929" s="8"/>
      <c r="B929" s="8"/>
      <c r="C929" s="8"/>
      <c r="D929" s="8"/>
      <c r="E929" s="97" t="s">
        <v>609</v>
      </c>
      <c r="F929" s="97"/>
      <c r="G929" s="44">
        <f>ROUND(SUM(G921,G925,G928),2)</f>
        <v>46.93</v>
      </c>
    </row>
    <row r="930" spans="1:7" ht="15" customHeight="1" x14ac:dyDescent="0.25">
      <c r="A930" s="8"/>
      <c r="B930" s="8"/>
      <c r="C930" s="8"/>
      <c r="D930" s="8"/>
      <c r="E930" s="97" t="s">
        <v>610</v>
      </c>
      <c r="F930" s="97"/>
      <c r="G930" s="44">
        <f>ROUND(G929*(29.84/100),2)</f>
        <v>14</v>
      </c>
    </row>
    <row r="931" spans="1:7" ht="15" customHeight="1" x14ac:dyDescent="0.25">
      <c r="A931" s="8"/>
      <c r="B931" s="8"/>
      <c r="C931" s="8"/>
      <c r="D931" s="8"/>
      <c r="E931" s="97" t="s">
        <v>611</v>
      </c>
      <c r="F931" s="97"/>
      <c r="G931" s="44">
        <f>G930+G929</f>
        <v>60.93</v>
      </c>
    </row>
    <row r="932" spans="1:7" ht="15" customHeight="1" x14ac:dyDescent="0.25">
      <c r="A932" s="8"/>
      <c r="B932" s="8"/>
      <c r="C932" s="8"/>
      <c r="D932" s="8"/>
      <c r="E932" s="97" t="s">
        <v>622</v>
      </c>
      <c r="F932" s="97"/>
      <c r="G932" s="45">
        <v>40</v>
      </c>
    </row>
    <row r="933" spans="1:7" ht="9.9499999999999993" customHeight="1" x14ac:dyDescent="0.25">
      <c r="A933" s="8"/>
      <c r="B933" s="8"/>
      <c r="C933" s="8"/>
      <c r="D933" s="8"/>
      <c r="E933" s="98"/>
      <c r="F933" s="98"/>
      <c r="G933" s="98"/>
    </row>
    <row r="934" spans="1:7" ht="20.100000000000001" customHeight="1" x14ac:dyDescent="0.25">
      <c r="A934" s="99" t="s">
        <v>953</v>
      </c>
      <c r="B934" s="99"/>
      <c r="C934" s="99"/>
      <c r="D934" s="99"/>
      <c r="E934" s="99"/>
      <c r="F934" s="99"/>
      <c r="G934" s="99"/>
    </row>
    <row r="935" spans="1:7" ht="15" customHeight="1" x14ac:dyDescent="0.25">
      <c r="A935" s="100" t="s">
        <v>593</v>
      </c>
      <c r="B935" s="100"/>
      <c r="C935" s="41" t="s">
        <v>3</v>
      </c>
      <c r="D935" s="41" t="s">
        <v>4</v>
      </c>
      <c r="E935" s="41" t="s">
        <v>594</v>
      </c>
      <c r="F935" s="41" t="s">
        <v>595</v>
      </c>
      <c r="G935" s="42" t="s">
        <v>596</v>
      </c>
    </row>
    <row r="936" spans="1:7" ht="15" customHeight="1" x14ac:dyDescent="0.25">
      <c r="A936" s="28" t="s">
        <v>954</v>
      </c>
      <c r="B936" s="29" t="s">
        <v>955</v>
      </c>
      <c r="C936" s="28" t="s">
        <v>39</v>
      </c>
      <c r="D936" s="28" t="s">
        <v>22</v>
      </c>
      <c r="E936" s="30">
        <v>3.6999999999999998E-2</v>
      </c>
      <c r="F936" s="31">
        <v>1.75</v>
      </c>
      <c r="G936" s="34">
        <f>TRUNC(TRUNC(E936,8)*F936,2)</f>
        <v>0.06</v>
      </c>
    </row>
    <row r="937" spans="1:7" ht="15" customHeight="1" x14ac:dyDescent="0.25">
      <c r="A937" s="28" t="s">
        <v>956</v>
      </c>
      <c r="B937" s="29" t="s">
        <v>957</v>
      </c>
      <c r="C937" s="28" t="s">
        <v>39</v>
      </c>
      <c r="D937" s="28" t="s">
        <v>89</v>
      </c>
      <c r="E937" s="30">
        <v>1.0492999999999999</v>
      </c>
      <c r="F937" s="31">
        <v>3.79</v>
      </c>
      <c r="G937" s="34">
        <f>TRUNC(TRUNC(E937,8)*F937,2)</f>
        <v>3.97</v>
      </c>
    </row>
    <row r="938" spans="1:7" ht="15" customHeight="1" x14ac:dyDescent="0.25">
      <c r="A938" s="8"/>
      <c r="B938" s="8"/>
      <c r="C938" s="8"/>
      <c r="D938" s="8"/>
      <c r="E938" s="101" t="s">
        <v>608</v>
      </c>
      <c r="F938" s="101"/>
      <c r="G938" s="43">
        <f>SUM(G936:G937)</f>
        <v>4.03</v>
      </c>
    </row>
    <row r="939" spans="1:7" ht="15" customHeight="1" x14ac:dyDescent="0.25">
      <c r="A939" s="100" t="s">
        <v>614</v>
      </c>
      <c r="B939" s="100"/>
      <c r="C939" s="41" t="s">
        <v>3</v>
      </c>
      <c r="D939" s="41" t="s">
        <v>4</v>
      </c>
      <c r="E939" s="41" t="s">
        <v>594</v>
      </c>
      <c r="F939" s="41" t="s">
        <v>595</v>
      </c>
      <c r="G939" s="42" t="s">
        <v>596</v>
      </c>
    </row>
    <row r="940" spans="1:7" ht="21" customHeight="1" x14ac:dyDescent="0.25">
      <c r="A940" s="28" t="s">
        <v>958</v>
      </c>
      <c r="B940" s="29" t="s">
        <v>959</v>
      </c>
      <c r="C940" s="28" t="s">
        <v>39</v>
      </c>
      <c r="D940" s="28" t="s">
        <v>617</v>
      </c>
      <c r="E940" s="30">
        <v>0.12444407</v>
      </c>
      <c r="F940" s="31">
        <v>22.95</v>
      </c>
      <c r="G940" s="34">
        <f>TRUNC(TRUNC(E940,8)*F940,2)</f>
        <v>2.85</v>
      </c>
    </row>
    <row r="941" spans="1:7" ht="21" customHeight="1" x14ac:dyDescent="0.25">
      <c r="A941" s="28" t="s">
        <v>960</v>
      </c>
      <c r="B941" s="29" t="s">
        <v>961</v>
      </c>
      <c r="C941" s="28" t="s">
        <v>39</v>
      </c>
      <c r="D941" s="28" t="s">
        <v>617</v>
      </c>
      <c r="E941" s="30">
        <v>0.12444407</v>
      </c>
      <c r="F941" s="31">
        <v>27.24</v>
      </c>
      <c r="G941" s="34">
        <f>TRUNC(TRUNC(E941,8)*F941,2)</f>
        <v>3.38</v>
      </c>
    </row>
    <row r="942" spans="1:7" ht="18" customHeight="1" x14ac:dyDescent="0.25">
      <c r="A942" s="8"/>
      <c r="B942" s="8"/>
      <c r="C942" s="8"/>
      <c r="D942" s="8"/>
      <c r="E942" s="101" t="s">
        <v>621</v>
      </c>
      <c r="F942" s="101"/>
      <c r="G942" s="43">
        <f>SUM(G940:G941)</f>
        <v>6.23</v>
      </c>
    </row>
    <row r="943" spans="1:7" ht="15" customHeight="1" x14ac:dyDescent="0.25">
      <c r="A943" s="8"/>
      <c r="B943" s="8"/>
      <c r="C943" s="8"/>
      <c r="D943" s="8"/>
      <c r="E943" s="97" t="s">
        <v>609</v>
      </c>
      <c r="F943" s="97"/>
      <c r="G943" s="44">
        <f>ROUND(SUM(G938,G942),2)</f>
        <v>10.26</v>
      </c>
    </row>
    <row r="944" spans="1:7" ht="15" customHeight="1" x14ac:dyDescent="0.25">
      <c r="A944" s="8"/>
      <c r="B944" s="8"/>
      <c r="C944" s="8"/>
      <c r="D944" s="8"/>
      <c r="E944" s="97" t="s">
        <v>610</v>
      </c>
      <c r="F944" s="97"/>
      <c r="G944" s="44">
        <f>ROUND(G943*(29.84/100),2)</f>
        <v>3.06</v>
      </c>
    </row>
    <row r="945" spans="1:7" ht="15" customHeight="1" x14ac:dyDescent="0.25">
      <c r="A945" s="8"/>
      <c r="B945" s="8"/>
      <c r="C945" s="8"/>
      <c r="D945" s="8"/>
      <c r="E945" s="97" t="s">
        <v>611</v>
      </c>
      <c r="F945" s="97"/>
      <c r="G945" s="44">
        <f>G944+G943</f>
        <v>13.32</v>
      </c>
    </row>
    <row r="946" spans="1:7" ht="15" customHeight="1" x14ac:dyDescent="0.25">
      <c r="A946" s="8"/>
      <c r="B946" s="8"/>
      <c r="C946" s="8"/>
      <c r="D946" s="8"/>
      <c r="E946" s="97" t="s">
        <v>756</v>
      </c>
      <c r="F946" s="97"/>
      <c r="G946" s="45">
        <v>73.540000000000006</v>
      </c>
    </row>
    <row r="947" spans="1:7" ht="9.9499999999999993" customHeight="1" x14ac:dyDescent="0.25">
      <c r="A947" s="8"/>
      <c r="B947" s="8"/>
      <c r="C947" s="8"/>
      <c r="D947" s="8"/>
      <c r="E947" s="98"/>
      <c r="F947" s="98"/>
      <c r="G947" s="98"/>
    </row>
    <row r="948" spans="1:7" ht="20.100000000000001" customHeight="1" x14ac:dyDescent="0.25">
      <c r="A948" s="99" t="s">
        <v>962</v>
      </c>
      <c r="B948" s="99"/>
      <c r="C948" s="99"/>
      <c r="D948" s="99"/>
      <c r="E948" s="99"/>
      <c r="F948" s="99"/>
      <c r="G948" s="99"/>
    </row>
    <row r="949" spans="1:7" ht="15" customHeight="1" x14ac:dyDescent="0.25">
      <c r="A949" s="100" t="s">
        <v>593</v>
      </c>
      <c r="B949" s="100"/>
      <c r="C949" s="41" t="s">
        <v>3</v>
      </c>
      <c r="D949" s="41" t="s">
        <v>4</v>
      </c>
      <c r="E949" s="41" t="s">
        <v>594</v>
      </c>
      <c r="F949" s="41" t="s">
        <v>595</v>
      </c>
      <c r="G949" s="42" t="s">
        <v>596</v>
      </c>
    </row>
    <row r="950" spans="1:7" ht="15" customHeight="1" x14ac:dyDescent="0.25">
      <c r="A950" s="28" t="s">
        <v>954</v>
      </c>
      <c r="B950" s="29" t="s">
        <v>955</v>
      </c>
      <c r="C950" s="28" t="s">
        <v>39</v>
      </c>
      <c r="D950" s="28" t="s">
        <v>22</v>
      </c>
      <c r="E950" s="30">
        <v>8.0000000000000002E-3</v>
      </c>
      <c r="F950" s="31">
        <v>1.75</v>
      </c>
      <c r="G950" s="34">
        <f>TRUNC(TRUNC(E950,8)*F950,2)</f>
        <v>0.01</v>
      </c>
    </row>
    <row r="951" spans="1:7" ht="15" customHeight="1" x14ac:dyDescent="0.25">
      <c r="A951" s="28" t="s">
        <v>963</v>
      </c>
      <c r="B951" s="29" t="s">
        <v>964</v>
      </c>
      <c r="C951" s="28" t="s">
        <v>39</v>
      </c>
      <c r="D951" s="28" t="s">
        <v>89</v>
      </c>
      <c r="E951" s="30">
        <v>1.0492999999999999</v>
      </c>
      <c r="F951" s="31">
        <v>14.07</v>
      </c>
      <c r="G951" s="34">
        <f>TRUNC(TRUNC(E951,8)*F951,2)</f>
        <v>14.76</v>
      </c>
    </row>
    <row r="952" spans="1:7" ht="15" customHeight="1" x14ac:dyDescent="0.25">
      <c r="A952" s="8"/>
      <c r="B952" s="8"/>
      <c r="C952" s="8"/>
      <c r="D952" s="8"/>
      <c r="E952" s="101" t="s">
        <v>608</v>
      </c>
      <c r="F952" s="101"/>
      <c r="G952" s="43">
        <f>SUM(G950:G951)</f>
        <v>14.77</v>
      </c>
    </row>
    <row r="953" spans="1:7" ht="15" customHeight="1" x14ac:dyDescent="0.25">
      <c r="A953" s="100" t="s">
        <v>614</v>
      </c>
      <c r="B953" s="100"/>
      <c r="C953" s="41" t="s">
        <v>3</v>
      </c>
      <c r="D953" s="41" t="s">
        <v>4</v>
      </c>
      <c r="E953" s="41" t="s">
        <v>594</v>
      </c>
      <c r="F953" s="41" t="s">
        <v>595</v>
      </c>
      <c r="G953" s="42" t="s">
        <v>596</v>
      </c>
    </row>
    <row r="954" spans="1:7" ht="21" customHeight="1" x14ac:dyDescent="0.25">
      <c r="A954" s="28" t="s">
        <v>958</v>
      </c>
      <c r="B954" s="29" t="s">
        <v>959</v>
      </c>
      <c r="C954" s="28" t="s">
        <v>39</v>
      </c>
      <c r="D954" s="28" t="s">
        <v>617</v>
      </c>
      <c r="E954" s="30">
        <v>2.65185E-2</v>
      </c>
      <c r="F954" s="31">
        <v>22.95</v>
      </c>
      <c r="G954" s="34">
        <f>TRUNC(TRUNC(E954,8)*F954,2)</f>
        <v>0.6</v>
      </c>
    </row>
    <row r="955" spans="1:7" ht="21" customHeight="1" x14ac:dyDescent="0.25">
      <c r="A955" s="28" t="s">
        <v>960</v>
      </c>
      <c r="B955" s="29" t="s">
        <v>961</v>
      </c>
      <c r="C955" s="28" t="s">
        <v>39</v>
      </c>
      <c r="D955" s="28" t="s">
        <v>617</v>
      </c>
      <c r="E955" s="30">
        <v>2.716008E-2</v>
      </c>
      <c r="F955" s="31">
        <v>27.24</v>
      </c>
      <c r="G955" s="34">
        <f>TRUNC(TRUNC(E955,8)*F955,2)</f>
        <v>0.73</v>
      </c>
    </row>
    <row r="956" spans="1:7" ht="18" customHeight="1" x14ac:dyDescent="0.25">
      <c r="A956" s="8"/>
      <c r="B956" s="8"/>
      <c r="C956" s="8"/>
      <c r="D956" s="8"/>
      <c r="E956" s="101" t="s">
        <v>621</v>
      </c>
      <c r="F956" s="101"/>
      <c r="G956" s="43">
        <f>SUM(G954:G955)</f>
        <v>1.33</v>
      </c>
    </row>
    <row r="957" spans="1:7" ht="15" customHeight="1" x14ac:dyDescent="0.25">
      <c r="A957" s="8"/>
      <c r="B957" s="8"/>
      <c r="C957" s="8"/>
      <c r="D957" s="8"/>
      <c r="E957" s="97" t="s">
        <v>609</v>
      </c>
      <c r="F957" s="97"/>
      <c r="G957" s="44">
        <f>ROUND(SUM(G952,G956),2)</f>
        <v>16.100000000000001</v>
      </c>
    </row>
    <row r="958" spans="1:7" ht="15" customHeight="1" x14ac:dyDescent="0.25">
      <c r="A958" s="8"/>
      <c r="B958" s="8"/>
      <c r="C958" s="8"/>
      <c r="D958" s="8"/>
      <c r="E958" s="97" t="s">
        <v>610</v>
      </c>
      <c r="F958" s="97"/>
      <c r="G958" s="44">
        <f>ROUND(G957*(29.84/100),2)</f>
        <v>4.8</v>
      </c>
    </row>
    <row r="959" spans="1:7" ht="15" customHeight="1" x14ac:dyDescent="0.25">
      <c r="A959" s="8"/>
      <c r="B959" s="8"/>
      <c r="C959" s="8"/>
      <c r="D959" s="8"/>
      <c r="E959" s="97" t="s">
        <v>611</v>
      </c>
      <c r="F959" s="97"/>
      <c r="G959" s="44">
        <f>G958+G957</f>
        <v>20.900000000000002</v>
      </c>
    </row>
    <row r="960" spans="1:7" ht="15" customHeight="1" x14ac:dyDescent="0.25">
      <c r="A960" s="8"/>
      <c r="B960" s="8"/>
      <c r="C960" s="8"/>
      <c r="D960" s="8"/>
      <c r="E960" s="97" t="s">
        <v>756</v>
      </c>
      <c r="F960" s="97"/>
      <c r="G960" s="45">
        <v>129.15</v>
      </c>
    </row>
    <row r="961" spans="1:7" ht="9.9499999999999993" customHeight="1" x14ac:dyDescent="0.25">
      <c r="A961" s="8"/>
      <c r="B961" s="8"/>
      <c r="C961" s="8"/>
      <c r="D961" s="8"/>
      <c r="E961" s="98"/>
      <c r="F961" s="98"/>
      <c r="G961" s="98"/>
    </row>
    <row r="962" spans="1:7" ht="20.100000000000001" customHeight="1" x14ac:dyDescent="0.25">
      <c r="A962" s="99" t="s">
        <v>965</v>
      </c>
      <c r="B962" s="99"/>
      <c r="C962" s="99"/>
      <c r="D962" s="99"/>
      <c r="E962" s="99"/>
      <c r="F962" s="99"/>
      <c r="G962" s="99"/>
    </row>
    <row r="963" spans="1:7" ht="15" customHeight="1" x14ac:dyDescent="0.25">
      <c r="A963" s="100" t="s">
        <v>593</v>
      </c>
      <c r="B963" s="100"/>
      <c r="C963" s="41" t="s">
        <v>3</v>
      </c>
      <c r="D963" s="41" t="s">
        <v>4</v>
      </c>
      <c r="E963" s="41" t="s">
        <v>594</v>
      </c>
      <c r="F963" s="41" t="s">
        <v>595</v>
      </c>
      <c r="G963" s="42" t="s">
        <v>596</v>
      </c>
    </row>
    <row r="964" spans="1:7" ht="21" customHeight="1" x14ac:dyDescent="0.25">
      <c r="A964" s="28" t="s">
        <v>966</v>
      </c>
      <c r="B964" s="29" t="s">
        <v>967</v>
      </c>
      <c r="C964" s="28" t="s">
        <v>39</v>
      </c>
      <c r="D964" s="28" t="s">
        <v>22</v>
      </c>
      <c r="E964" s="30">
        <v>1</v>
      </c>
      <c r="F964" s="31">
        <v>11.23</v>
      </c>
      <c r="G964" s="34">
        <f>TRUNC(TRUNC(E964,8)*F964,2)</f>
        <v>11.23</v>
      </c>
    </row>
    <row r="965" spans="1:7" ht="15" customHeight="1" x14ac:dyDescent="0.25">
      <c r="A965" s="28" t="s">
        <v>968</v>
      </c>
      <c r="B965" s="29" t="s">
        <v>969</v>
      </c>
      <c r="C965" s="28" t="s">
        <v>39</v>
      </c>
      <c r="D965" s="28" t="s">
        <v>22</v>
      </c>
      <c r="E965" s="30">
        <v>3.5000000000000001E-3</v>
      </c>
      <c r="F965" s="31">
        <v>54.29</v>
      </c>
      <c r="G965" s="34">
        <f>TRUNC(TRUNC(E965,8)*F965,2)</f>
        <v>0.19</v>
      </c>
    </row>
    <row r="966" spans="1:7" ht="21" customHeight="1" x14ac:dyDescent="0.25">
      <c r="A966" s="28" t="s">
        <v>970</v>
      </c>
      <c r="B966" s="29" t="s">
        <v>971</v>
      </c>
      <c r="C966" s="28" t="s">
        <v>39</v>
      </c>
      <c r="D966" s="28" t="s">
        <v>22</v>
      </c>
      <c r="E966" s="30">
        <v>4.0000000000000001E-3</v>
      </c>
      <c r="F966" s="31">
        <v>61.5</v>
      </c>
      <c r="G966" s="34">
        <f>TRUNC(TRUNC(E966,8)*F966,2)</f>
        <v>0.24</v>
      </c>
    </row>
    <row r="967" spans="1:7" ht="15" customHeight="1" x14ac:dyDescent="0.25">
      <c r="A967" s="8"/>
      <c r="B967" s="8"/>
      <c r="C967" s="8"/>
      <c r="D967" s="8"/>
      <c r="E967" s="101" t="s">
        <v>608</v>
      </c>
      <c r="F967" s="101"/>
      <c r="G967" s="43">
        <f>SUM(G964:G966)</f>
        <v>11.66</v>
      </c>
    </row>
    <row r="968" spans="1:7" ht="15" customHeight="1" x14ac:dyDescent="0.25">
      <c r="A968" s="100" t="s">
        <v>614</v>
      </c>
      <c r="B968" s="100"/>
      <c r="C968" s="41" t="s">
        <v>3</v>
      </c>
      <c r="D968" s="41" t="s">
        <v>4</v>
      </c>
      <c r="E968" s="41" t="s">
        <v>594</v>
      </c>
      <c r="F968" s="41" t="s">
        <v>595</v>
      </c>
      <c r="G968" s="42" t="s">
        <v>596</v>
      </c>
    </row>
    <row r="969" spans="1:7" ht="21" customHeight="1" x14ac:dyDescent="0.25">
      <c r="A969" s="28" t="s">
        <v>958</v>
      </c>
      <c r="B969" s="29" t="s">
        <v>959</v>
      </c>
      <c r="C969" s="28" t="s">
        <v>39</v>
      </c>
      <c r="D969" s="28" t="s">
        <v>617</v>
      </c>
      <c r="E969" s="30">
        <v>0.10517669</v>
      </c>
      <c r="F969" s="31">
        <v>22.95</v>
      </c>
      <c r="G969" s="34">
        <f>TRUNC(TRUNC(E969,8)*F969,2)</f>
        <v>2.41</v>
      </c>
    </row>
    <row r="970" spans="1:7" ht="21" customHeight="1" x14ac:dyDescent="0.25">
      <c r="A970" s="28" t="s">
        <v>960</v>
      </c>
      <c r="B970" s="29" t="s">
        <v>961</v>
      </c>
      <c r="C970" s="28" t="s">
        <v>39</v>
      </c>
      <c r="D970" s="28" t="s">
        <v>617</v>
      </c>
      <c r="E970" s="30">
        <v>0.10524530999999999</v>
      </c>
      <c r="F970" s="31">
        <v>27.24</v>
      </c>
      <c r="G970" s="34">
        <f>TRUNC(TRUNC(E970,8)*F970,2)</f>
        <v>2.86</v>
      </c>
    </row>
    <row r="971" spans="1:7" ht="18" customHeight="1" x14ac:dyDescent="0.25">
      <c r="A971" s="8"/>
      <c r="B971" s="8"/>
      <c r="C971" s="8"/>
      <c r="D971" s="8"/>
      <c r="E971" s="101" t="s">
        <v>621</v>
      </c>
      <c r="F971" s="101"/>
      <c r="G971" s="43">
        <f>SUM(G969:G970)</f>
        <v>5.27</v>
      </c>
    </row>
    <row r="972" spans="1:7" ht="15" customHeight="1" x14ac:dyDescent="0.25">
      <c r="A972" s="8"/>
      <c r="B972" s="8"/>
      <c r="C972" s="8"/>
      <c r="D972" s="8"/>
      <c r="E972" s="97" t="s">
        <v>609</v>
      </c>
      <c r="F972" s="97"/>
      <c r="G972" s="44">
        <f>ROUND(SUM(G967,G971),2)</f>
        <v>16.93</v>
      </c>
    </row>
    <row r="973" spans="1:7" ht="15" customHeight="1" x14ac:dyDescent="0.25">
      <c r="A973" s="8"/>
      <c r="B973" s="8"/>
      <c r="C973" s="8"/>
      <c r="D973" s="8"/>
      <c r="E973" s="97" t="s">
        <v>610</v>
      </c>
      <c r="F973" s="97"/>
      <c r="G973" s="44">
        <f>ROUND(G972*(29.84/100),2)</f>
        <v>5.05</v>
      </c>
    </row>
    <row r="974" spans="1:7" ht="15" customHeight="1" x14ac:dyDescent="0.25">
      <c r="A974" s="8"/>
      <c r="B974" s="8"/>
      <c r="C974" s="8"/>
      <c r="D974" s="8"/>
      <c r="E974" s="97" t="s">
        <v>611</v>
      </c>
      <c r="F974" s="97"/>
      <c r="G974" s="44">
        <f>G973+G972</f>
        <v>21.98</v>
      </c>
    </row>
    <row r="975" spans="1:7" ht="15" customHeight="1" x14ac:dyDescent="0.25">
      <c r="A975" s="8"/>
      <c r="B975" s="8"/>
      <c r="C975" s="8"/>
      <c r="D975" s="8"/>
      <c r="E975" s="97" t="s">
        <v>622</v>
      </c>
      <c r="F975" s="97"/>
      <c r="G975" s="45">
        <v>20</v>
      </c>
    </row>
    <row r="976" spans="1:7" ht="9.9499999999999993" customHeight="1" x14ac:dyDescent="0.25">
      <c r="A976" s="8"/>
      <c r="B976" s="8"/>
      <c r="C976" s="8"/>
      <c r="D976" s="8"/>
      <c r="E976" s="98"/>
      <c r="F976" s="98"/>
      <c r="G976" s="98"/>
    </row>
    <row r="977" spans="1:7" ht="20.100000000000001" customHeight="1" x14ac:dyDescent="0.25">
      <c r="A977" s="99" t="s">
        <v>972</v>
      </c>
      <c r="B977" s="99"/>
      <c r="C977" s="99"/>
      <c r="D977" s="99"/>
      <c r="E977" s="99"/>
      <c r="F977" s="99"/>
      <c r="G977" s="99"/>
    </row>
    <row r="978" spans="1:7" ht="15" customHeight="1" x14ac:dyDescent="0.25">
      <c r="A978" s="100" t="s">
        <v>593</v>
      </c>
      <c r="B978" s="100"/>
      <c r="C978" s="41" t="s">
        <v>3</v>
      </c>
      <c r="D978" s="41" t="s">
        <v>4</v>
      </c>
      <c r="E978" s="41" t="s">
        <v>594</v>
      </c>
      <c r="F978" s="41" t="s">
        <v>595</v>
      </c>
      <c r="G978" s="42" t="s">
        <v>596</v>
      </c>
    </row>
    <row r="979" spans="1:7" ht="15" customHeight="1" x14ac:dyDescent="0.25">
      <c r="A979" s="28" t="s">
        <v>271</v>
      </c>
      <c r="B979" s="29" t="s">
        <v>272</v>
      </c>
      <c r="C979" s="28" t="s">
        <v>39</v>
      </c>
      <c r="D979" s="28" t="s">
        <v>22</v>
      </c>
      <c r="E979" s="30">
        <v>1</v>
      </c>
      <c r="F979" s="31">
        <v>6.47</v>
      </c>
      <c r="G979" s="34">
        <f>TRUNC(TRUNC(E979,8)*F979,2)</f>
        <v>6.47</v>
      </c>
    </row>
    <row r="980" spans="1:7" ht="15" customHeight="1" x14ac:dyDescent="0.25">
      <c r="A980" s="8"/>
      <c r="B980" s="8"/>
      <c r="C980" s="8"/>
      <c r="D980" s="8"/>
      <c r="E980" s="101" t="s">
        <v>608</v>
      </c>
      <c r="F980" s="101"/>
      <c r="G980" s="43">
        <f>SUM(G979:G979)</f>
        <v>6.47</v>
      </c>
    </row>
    <row r="981" spans="1:7" ht="15" customHeight="1" x14ac:dyDescent="0.25">
      <c r="A981" s="8"/>
      <c r="B981" s="8"/>
      <c r="C981" s="8"/>
      <c r="D981" s="8"/>
      <c r="E981" s="97" t="s">
        <v>609</v>
      </c>
      <c r="F981" s="97"/>
      <c r="G981" s="44">
        <f>ROUND(SUM(G980),2)</f>
        <v>6.47</v>
      </c>
    </row>
    <row r="982" spans="1:7" ht="15" customHeight="1" x14ac:dyDescent="0.25">
      <c r="A982" s="8"/>
      <c r="B982" s="8"/>
      <c r="C982" s="8"/>
      <c r="D982" s="8"/>
      <c r="E982" s="97" t="s">
        <v>610</v>
      </c>
      <c r="F982" s="97"/>
      <c r="G982" s="44">
        <f>ROUND(G981*(29.84/100),2)</f>
        <v>1.93</v>
      </c>
    </row>
    <row r="983" spans="1:7" ht="15" customHeight="1" x14ac:dyDescent="0.25">
      <c r="A983" s="8"/>
      <c r="B983" s="8"/>
      <c r="C983" s="8"/>
      <c r="D983" s="8"/>
      <c r="E983" s="97" t="s">
        <v>611</v>
      </c>
      <c r="F983" s="97"/>
      <c r="G983" s="44">
        <f>G982+G981</f>
        <v>8.4</v>
      </c>
    </row>
    <row r="984" spans="1:7" ht="15" customHeight="1" x14ac:dyDescent="0.25">
      <c r="A984" s="8"/>
      <c r="B984" s="8"/>
      <c r="C984" s="8"/>
      <c r="D984" s="8"/>
      <c r="E984" s="97" t="s">
        <v>622</v>
      </c>
      <c r="F984" s="97"/>
      <c r="G984" s="45">
        <v>4</v>
      </c>
    </row>
    <row r="985" spans="1:7" ht="9.9499999999999993" customHeight="1" x14ac:dyDescent="0.25">
      <c r="A985" s="8"/>
      <c r="B985" s="8"/>
      <c r="C985" s="8"/>
      <c r="D985" s="8"/>
      <c r="E985" s="98"/>
      <c r="F985" s="98"/>
      <c r="G985" s="98"/>
    </row>
    <row r="986" spans="1:7" ht="20.100000000000001" customHeight="1" x14ac:dyDescent="0.25">
      <c r="A986" s="99" t="s">
        <v>973</v>
      </c>
      <c r="B986" s="99"/>
      <c r="C986" s="99"/>
      <c r="D986" s="99"/>
      <c r="E986" s="99"/>
      <c r="F986" s="99"/>
      <c r="G986" s="99"/>
    </row>
    <row r="987" spans="1:7" ht="15" customHeight="1" x14ac:dyDescent="0.25">
      <c r="A987" s="100" t="s">
        <v>593</v>
      </c>
      <c r="B987" s="100"/>
      <c r="C987" s="41" t="s">
        <v>3</v>
      </c>
      <c r="D987" s="41" t="s">
        <v>4</v>
      </c>
      <c r="E987" s="41" t="s">
        <v>594</v>
      </c>
      <c r="F987" s="41" t="s">
        <v>595</v>
      </c>
      <c r="G987" s="42" t="s">
        <v>596</v>
      </c>
    </row>
    <row r="988" spans="1:7" ht="15" customHeight="1" x14ac:dyDescent="0.25">
      <c r="A988" s="28" t="s">
        <v>968</v>
      </c>
      <c r="B988" s="29" t="s">
        <v>969</v>
      </c>
      <c r="C988" s="28" t="s">
        <v>39</v>
      </c>
      <c r="D988" s="28" t="s">
        <v>22</v>
      </c>
      <c r="E988" s="30">
        <v>1.6500000000000001E-2</v>
      </c>
      <c r="F988" s="31">
        <v>54.29</v>
      </c>
      <c r="G988" s="34">
        <f>TRUNC(TRUNC(E988,8)*F988,2)</f>
        <v>0.89</v>
      </c>
    </row>
    <row r="989" spans="1:7" ht="21" customHeight="1" x14ac:dyDescent="0.25">
      <c r="A989" s="28" t="s">
        <v>974</v>
      </c>
      <c r="B989" s="29" t="s">
        <v>975</v>
      </c>
      <c r="C989" s="28" t="s">
        <v>39</v>
      </c>
      <c r="D989" s="28" t="s">
        <v>22</v>
      </c>
      <c r="E989" s="30">
        <v>1</v>
      </c>
      <c r="F989" s="31">
        <v>11.89</v>
      </c>
      <c r="G989" s="34">
        <f>TRUNC(TRUNC(E989,8)*F989,2)</f>
        <v>11.89</v>
      </c>
    </row>
    <row r="990" spans="1:7" ht="15" customHeight="1" x14ac:dyDescent="0.25">
      <c r="A990" s="28" t="s">
        <v>954</v>
      </c>
      <c r="B990" s="29" t="s">
        <v>955</v>
      </c>
      <c r="C990" s="28" t="s">
        <v>39</v>
      </c>
      <c r="D990" s="28" t="s">
        <v>22</v>
      </c>
      <c r="E990" s="30">
        <v>1.5599999999999999E-2</v>
      </c>
      <c r="F990" s="31">
        <v>1.75</v>
      </c>
      <c r="G990" s="34">
        <f>TRUNC(TRUNC(E990,8)*F990,2)</f>
        <v>0.02</v>
      </c>
    </row>
    <row r="991" spans="1:7" ht="21" customHeight="1" x14ac:dyDescent="0.25">
      <c r="A991" s="28" t="s">
        <v>970</v>
      </c>
      <c r="B991" s="29" t="s">
        <v>971</v>
      </c>
      <c r="C991" s="28" t="s">
        <v>39</v>
      </c>
      <c r="D991" s="28" t="s">
        <v>22</v>
      </c>
      <c r="E991" s="30">
        <v>2.1999999999999999E-2</v>
      </c>
      <c r="F991" s="31">
        <v>61.5</v>
      </c>
      <c r="G991" s="34">
        <f>TRUNC(TRUNC(E991,8)*F991,2)</f>
        <v>1.35</v>
      </c>
    </row>
    <row r="992" spans="1:7" ht="15" customHeight="1" x14ac:dyDescent="0.25">
      <c r="A992" s="8"/>
      <c r="B992" s="8"/>
      <c r="C992" s="8"/>
      <c r="D992" s="8"/>
      <c r="E992" s="101" t="s">
        <v>608</v>
      </c>
      <c r="F992" s="101"/>
      <c r="G992" s="43">
        <f>SUM(G988:G991)</f>
        <v>14.15</v>
      </c>
    </row>
    <row r="993" spans="1:7" ht="15" customHeight="1" x14ac:dyDescent="0.25">
      <c r="A993" s="100" t="s">
        <v>614</v>
      </c>
      <c r="B993" s="100"/>
      <c r="C993" s="41" t="s">
        <v>3</v>
      </c>
      <c r="D993" s="41" t="s">
        <v>4</v>
      </c>
      <c r="E993" s="41" t="s">
        <v>594</v>
      </c>
      <c r="F993" s="41" t="s">
        <v>595</v>
      </c>
      <c r="G993" s="42" t="s">
        <v>596</v>
      </c>
    </row>
    <row r="994" spans="1:7" ht="21" customHeight="1" x14ac:dyDescent="0.25">
      <c r="A994" s="28" t="s">
        <v>958</v>
      </c>
      <c r="B994" s="29" t="s">
        <v>959</v>
      </c>
      <c r="C994" s="28" t="s">
        <v>39</v>
      </c>
      <c r="D994" s="28" t="s">
        <v>617</v>
      </c>
      <c r="E994" s="30">
        <v>0.11012112</v>
      </c>
      <c r="F994" s="31">
        <v>22.95</v>
      </c>
      <c r="G994" s="34">
        <f>TRUNC(TRUNC(E994,8)*F994,2)</f>
        <v>2.52</v>
      </c>
    </row>
    <row r="995" spans="1:7" ht="21" customHeight="1" x14ac:dyDescent="0.25">
      <c r="A995" s="28" t="s">
        <v>960</v>
      </c>
      <c r="B995" s="29" t="s">
        <v>961</v>
      </c>
      <c r="C995" s="28" t="s">
        <v>39</v>
      </c>
      <c r="D995" s="28" t="s">
        <v>617</v>
      </c>
      <c r="E995" s="30">
        <v>0.11012112</v>
      </c>
      <c r="F995" s="31">
        <v>27.24</v>
      </c>
      <c r="G995" s="34">
        <f>TRUNC(TRUNC(E995,8)*F995,2)</f>
        <v>2.99</v>
      </c>
    </row>
    <row r="996" spans="1:7" ht="18" customHeight="1" x14ac:dyDescent="0.25">
      <c r="A996" s="8"/>
      <c r="B996" s="8"/>
      <c r="C996" s="8"/>
      <c r="D996" s="8"/>
      <c r="E996" s="101" t="s">
        <v>621</v>
      </c>
      <c r="F996" s="101"/>
      <c r="G996" s="43">
        <f>SUM(G994:G995)</f>
        <v>5.51</v>
      </c>
    </row>
    <row r="997" spans="1:7" ht="15" customHeight="1" x14ac:dyDescent="0.25">
      <c r="A997" s="8"/>
      <c r="B997" s="8"/>
      <c r="C997" s="8"/>
      <c r="D997" s="8"/>
      <c r="E997" s="97" t="s">
        <v>609</v>
      </c>
      <c r="F997" s="97"/>
      <c r="G997" s="44">
        <f>ROUND(SUM(G992,G996),2)</f>
        <v>19.66</v>
      </c>
    </row>
    <row r="998" spans="1:7" ht="15" customHeight="1" x14ac:dyDescent="0.25">
      <c r="A998" s="8"/>
      <c r="B998" s="8"/>
      <c r="C998" s="8"/>
      <c r="D998" s="8"/>
      <c r="E998" s="97" t="s">
        <v>610</v>
      </c>
      <c r="F998" s="97"/>
      <c r="G998" s="44">
        <f>ROUND(G997*(29.84/100),2)</f>
        <v>5.87</v>
      </c>
    </row>
    <row r="999" spans="1:7" ht="15" customHeight="1" x14ac:dyDescent="0.25">
      <c r="A999" s="8"/>
      <c r="B999" s="8"/>
      <c r="C999" s="8"/>
      <c r="D999" s="8"/>
      <c r="E999" s="97" t="s">
        <v>611</v>
      </c>
      <c r="F999" s="97"/>
      <c r="G999" s="44">
        <f>G998+G997</f>
        <v>25.53</v>
      </c>
    </row>
    <row r="1000" spans="1:7" ht="15" customHeight="1" x14ac:dyDescent="0.25">
      <c r="A1000" s="8"/>
      <c r="B1000" s="8"/>
      <c r="C1000" s="8"/>
      <c r="D1000" s="8"/>
      <c r="E1000" s="97" t="s">
        <v>622</v>
      </c>
      <c r="F1000" s="97"/>
      <c r="G1000" s="45">
        <v>4</v>
      </c>
    </row>
    <row r="1001" spans="1:7" ht="9.9499999999999993" customHeight="1" x14ac:dyDescent="0.25">
      <c r="A1001" s="8"/>
      <c r="B1001" s="8"/>
      <c r="C1001" s="8"/>
      <c r="D1001" s="8"/>
      <c r="E1001" s="98"/>
      <c r="F1001" s="98"/>
      <c r="G1001" s="98"/>
    </row>
    <row r="1002" spans="1:7" ht="20.100000000000001" customHeight="1" x14ac:dyDescent="0.25">
      <c r="A1002" s="99" t="s">
        <v>976</v>
      </c>
      <c r="B1002" s="99"/>
      <c r="C1002" s="99"/>
      <c r="D1002" s="99"/>
      <c r="E1002" s="99"/>
      <c r="F1002" s="99"/>
      <c r="G1002" s="99"/>
    </row>
    <row r="1003" spans="1:7" ht="15" customHeight="1" x14ac:dyDescent="0.25">
      <c r="A1003" s="100" t="s">
        <v>593</v>
      </c>
      <c r="B1003" s="100"/>
      <c r="C1003" s="41" t="s">
        <v>3</v>
      </c>
      <c r="D1003" s="41" t="s">
        <v>4</v>
      </c>
      <c r="E1003" s="41" t="s">
        <v>594</v>
      </c>
      <c r="F1003" s="41" t="s">
        <v>595</v>
      </c>
      <c r="G1003" s="42" t="s">
        <v>596</v>
      </c>
    </row>
    <row r="1004" spans="1:7" ht="15" customHeight="1" x14ac:dyDescent="0.25">
      <c r="A1004" s="28" t="s">
        <v>968</v>
      </c>
      <c r="B1004" s="29" t="s">
        <v>969</v>
      </c>
      <c r="C1004" s="28" t="s">
        <v>39</v>
      </c>
      <c r="D1004" s="28" t="s">
        <v>22</v>
      </c>
      <c r="E1004" s="30">
        <v>5.8999999999999999E-3</v>
      </c>
      <c r="F1004" s="31">
        <v>54.29</v>
      </c>
      <c r="G1004" s="34">
        <f>TRUNC(TRUNC(E1004,8)*F1004,2)</f>
        <v>0.32</v>
      </c>
    </row>
    <row r="1005" spans="1:7" ht="21" customHeight="1" x14ac:dyDescent="0.25">
      <c r="A1005" s="28" t="s">
        <v>977</v>
      </c>
      <c r="B1005" s="29" t="s">
        <v>978</v>
      </c>
      <c r="C1005" s="28" t="s">
        <v>39</v>
      </c>
      <c r="D1005" s="28" t="s">
        <v>22</v>
      </c>
      <c r="E1005" s="30">
        <v>1</v>
      </c>
      <c r="F1005" s="31">
        <v>4.88</v>
      </c>
      <c r="G1005" s="34">
        <f>TRUNC(TRUNC(E1005,8)*F1005,2)</f>
        <v>4.88</v>
      </c>
    </row>
    <row r="1006" spans="1:7" ht="15" customHeight="1" x14ac:dyDescent="0.25">
      <c r="A1006" s="28" t="s">
        <v>954</v>
      </c>
      <c r="B1006" s="29" t="s">
        <v>955</v>
      </c>
      <c r="C1006" s="28" t="s">
        <v>39</v>
      </c>
      <c r="D1006" s="28" t="s">
        <v>22</v>
      </c>
      <c r="E1006" s="30">
        <v>3.15E-2</v>
      </c>
      <c r="F1006" s="31">
        <v>1.75</v>
      </c>
      <c r="G1006" s="34">
        <f>TRUNC(TRUNC(E1006,8)*F1006,2)</f>
        <v>0.05</v>
      </c>
    </row>
    <row r="1007" spans="1:7" ht="21" customHeight="1" x14ac:dyDescent="0.25">
      <c r="A1007" s="28" t="s">
        <v>970</v>
      </c>
      <c r="B1007" s="29" t="s">
        <v>971</v>
      </c>
      <c r="C1007" s="28" t="s">
        <v>39</v>
      </c>
      <c r="D1007" s="28" t="s">
        <v>22</v>
      </c>
      <c r="E1007" s="30">
        <v>7.0000000000000001E-3</v>
      </c>
      <c r="F1007" s="31">
        <v>61.5</v>
      </c>
      <c r="G1007" s="34">
        <f>TRUNC(TRUNC(E1007,8)*F1007,2)</f>
        <v>0.43</v>
      </c>
    </row>
    <row r="1008" spans="1:7" ht="15" customHeight="1" x14ac:dyDescent="0.25">
      <c r="A1008" s="8"/>
      <c r="B1008" s="8"/>
      <c r="C1008" s="8"/>
      <c r="D1008" s="8"/>
      <c r="E1008" s="101" t="s">
        <v>608</v>
      </c>
      <c r="F1008" s="101"/>
      <c r="G1008" s="43">
        <f>SUM(G1004:G1007)</f>
        <v>5.68</v>
      </c>
    </row>
    <row r="1009" spans="1:7" ht="15" customHeight="1" x14ac:dyDescent="0.25">
      <c r="A1009" s="100" t="s">
        <v>614</v>
      </c>
      <c r="B1009" s="100"/>
      <c r="C1009" s="41" t="s">
        <v>3</v>
      </c>
      <c r="D1009" s="41" t="s">
        <v>4</v>
      </c>
      <c r="E1009" s="41" t="s">
        <v>594</v>
      </c>
      <c r="F1009" s="41" t="s">
        <v>595</v>
      </c>
      <c r="G1009" s="42" t="s">
        <v>596</v>
      </c>
    </row>
    <row r="1010" spans="1:7" ht="21" customHeight="1" x14ac:dyDescent="0.25">
      <c r="A1010" s="28" t="s">
        <v>958</v>
      </c>
      <c r="B1010" s="29" t="s">
        <v>959</v>
      </c>
      <c r="C1010" s="28" t="s">
        <v>39</v>
      </c>
      <c r="D1010" s="28" t="s">
        <v>617</v>
      </c>
      <c r="E1010" s="30">
        <v>0.1025124</v>
      </c>
      <c r="F1010" s="31">
        <v>22.95</v>
      </c>
      <c r="G1010" s="34">
        <f>TRUNC(TRUNC(E1010,8)*F1010,2)</f>
        <v>2.35</v>
      </c>
    </row>
    <row r="1011" spans="1:7" ht="21" customHeight="1" x14ac:dyDescent="0.25">
      <c r="A1011" s="28" t="s">
        <v>960</v>
      </c>
      <c r="B1011" s="29" t="s">
        <v>961</v>
      </c>
      <c r="C1011" s="28" t="s">
        <v>39</v>
      </c>
      <c r="D1011" s="28" t="s">
        <v>617</v>
      </c>
      <c r="E1011" s="30">
        <v>0.10294812</v>
      </c>
      <c r="F1011" s="31">
        <v>27.24</v>
      </c>
      <c r="G1011" s="34">
        <f>TRUNC(TRUNC(E1011,8)*F1011,2)</f>
        <v>2.8</v>
      </c>
    </row>
    <row r="1012" spans="1:7" ht="18" customHeight="1" x14ac:dyDescent="0.25">
      <c r="A1012" s="8"/>
      <c r="B1012" s="8"/>
      <c r="C1012" s="8"/>
      <c r="D1012" s="8"/>
      <c r="E1012" s="101" t="s">
        <v>621</v>
      </c>
      <c r="F1012" s="101"/>
      <c r="G1012" s="43">
        <f>SUM(G1010:G1011)</f>
        <v>5.15</v>
      </c>
    </row>
    <row r="1013" spans="1:7" ht="15" customHeight="1" x14ac:dyDescent="0.25">
      <c r="A1013" s="8"/>
      <c r="B1013" s="8"/>
      <c r="C1013" s="8"/>
      <c r="D1013" s="8"/>
      <c r="E1013" s="97" t="s">
        <v>609</v>
      </c>
      <c r="F1013" s="97"/>
      <c r="G1013" s="44">
        <f>ROUND(SUM(G1008,G1012),2)</f>
        <v>10.83</v>
      </c>
    </row>
    <row r="1014" spans="1:7" ht="15" customHeight="1" x14ac:dyDescent="0.25">
      <c r="A1014" s="8"/>
      <c r="B1014" s="8"/>
      <c r="C1014" s="8"/>
      <c r="D1014" s="8"/>
      <c r="E1014" s="97" t="s">
        <v>610</v>
      </c>
      <c r="F1014" s="97"/>
      <c r="G1014" s="44">
        <f>ROUND(G1013*(29.84/100),2)</f>
        <v>3.23</v>
      </c>
    </row>
    <row r="1015" spans="1:7" ht="15" customHeight="1" x14ac:dyDescent="0.25">
      <c r="A1015" s="8"/>
      <c r="B1015" s="8"/>
      <c r="C1015" s="8"/>
      <c r="D1015" s="8"/>
      <c r="E1015" s="97" t="s">
        <v>611</v>
      </c>
      <c r="F1015" s="97"/>
      <c r="G1015" s="44">
        <f>G1014+G1013</f>
        <v>14.06</v>
      </c>
    </row>
    <row r="1016" spans="1:7" ht="15" customHeight="1" x14ac:dyDescent="0.25">
      <c r="A1016" s="8"/>
      <c r="B1016" s="8"/>
      <c r="C1016" s="8"/>
      <c r="D1016" s="8"/>
      <c r="E1016" s="97" t="s">
        <v>622</v>
      </c>
      <c r="F1016" s="97"/>
      <c r="G1016" s="45">
        <v>4</v>
      </c>
    </row>
    <row r="1017" spans="1:7" ht="9.9499999999999993" customHeight="1" x14ac:dyDescent="0.25">
      <c r="A1017" s="8"/>
      <c r="B1017" s="8"/>
      <c r="C1017" s="8"/>
      <c r="D1017" s="8"/>
      <c r="E1017" s="98"/>
      <c r="F1017" s="98"/>
      <c r="G1017" s="98"/>
    </row>
    <row r="1018" spans="1:7" ht="20.100000000000001" customHeight="1" x14ac:dyDescent="0.25">
      <c r="A1018" s="99" t="s">
        <v>979</v>
      </c>
      <c r="B1018" s="99"/>
      <c r="C1018" s="99"/>
      <c r="D1018" s="99"/>
      <c r="E1018" s="99"/>
      <c r="F1018" s="99"/>
      <c r="G1018" s="99"/>
    </row>
    <row r="1019" spans="1:7" ht="15" customHeight="1" x14ac:dyDescent="0.25">
      <c r="A1019" s="100" t="s">
        <v>593</v>
      </c>
      <c r="B1019" s="100"/>
      <c r="C1019" s="41" t="s">
        <v>3</v>
      </c>
      <c r="D1019" s="41" t="s">
        <v>4</v>
      </c>
      <c r="E1019" s="41" t="s">
        <v>594</v>
      </c>
      <c r="F1019" s="41" t="s">
        <v>595</v>
      </c>
      <c r="G1019" s="42" t="s">
        <v>596</v>
      </c>
    </row>
    <row r="1020" spans="1:7" ht="15" customHeight="1" x14ac:dyDescent="0.25">
      <c r="A1020" s="28" t="s">
        <v>968</v>
      </c>
      <c r="B1020" s="29" t="s">
        <v>969</v>
      </c>
      <c r="C1020" s="28" t="s">
        <v>39</v>
      </c>
      <c r="D1020" s="28" t="s">
        <v>22</v>
      </c>
      <c r="E1020" s="30">
        <v>7.1000000000000004E-3</v>
      </c>
      <c r="F1020" s="31">
        <v>54.29</v>
      </c>
      <c r="G1020" s="34">
        <f>TRUNC(TRUNC(E1020,8)*F1020,2)</f>
        <v>0.38</v>
      </c>
    </row>
    <row r="1021" spans="1:7" ht="21" customHeight="1" x14ac:dyDescent="0.25">
      <c r="A1021" s="28" t="s">
        <v>980</v>
      </c>
      <c r="B1021" s="29" t="s">
        <v>981</v>
      </c>
      <c r="C1021" s="28" t="s">
        <v>39</v>
      </c>
      <c r="D1021" s="28" t="s">
        <v>22</v>
      </c>
      <c r="E1021" s="30">
        <v>1</v>
      </c>
      <c r="F1021" s="31">
        <v>0.67</v>
      </c>
      <c r="G1021" s="34">
        <f>TRUNC(TRUNC(E1021,8)*F1021,2)</f>
        <v>0.67</v>
      </c>
    </row>
    <row r="1022" spans="1:7" ht="15" customHeight="1" x14ac:dyDescent="0.25">
      <c r="A1022" s="28" t="s">
        <v>954</v>
      </c>
      <c r="B1022" s="29" t="s">
        <v>955</v>
      </c>
      <c r="C1022" s="28" t="s">
        <v>39</v>
      </c>
      <c r="D1022" s="28" t="s">
        <v>22</v>
      </c>
      <c r="E1022" s="30">
        <v>3.0200000000000001E-2</v>
      </c>
      <c r="F1022" s="31">
        <v>1.75</v>
      </c>
      <c r="G1022" s="34">
        <f>TRUNC(TRUNC(E1022,8)*F1022,2)</f>
        <v>0.05</v>
      </c>
    </row>
    <row r="1023" spans="1:7" ht="21" customHeight="1" x14ac:dyDescent="0.25">
      <c r="A1023" s="28" t="s">
        <v>970</v>
      </c>
      <c r="B1023" s="29" t="s">
        <v>971</v>
      </c>
      <c r="C1023" s="28" t="s">
        <v>39</v>
      </c>
      <c r="D1023" s="28" t="s">
        <v>22</v>
      </c>
      <c r="E1023" s="30">
        <v>8.0000000000000002E-3</v>
      </c>
      <c r="F1023" s="31">
        <v>61.5</v>
      </c>
      <c r="G1023" s="34">
        <f>TRUNC(TRUNC(E1023,8)*F1023,2)</f>
        <v>0.49</v>
      </c>
    </row>
    <row r="1024" spans="1:7" ht="15" customHeight="1" x14ac:dyDescent="0.25">
      <c r="A1024" s="8"/>
      <c r="B1024" s="8"/>
      <c r="C1024" s="8"/>
      <c r="D1024" s="8"/>
      <c r="E1024" s="101" t="s">
        <v>608</v>
      </c>
      <c r="F1024" s="101"/>
      <c r="G1024" s="43">
        <f>SUM(G1020:G1023)</f>
        <v>1.59</v>
      </c>
    </row>
    <row r="1025" spans="1:7" ht="15" customHeight="1" x14ac:dyDescent="0.25">
      <c r="A1025" s="100" t="s">
        <v>614</v>
      </c>
      <c r="B1025" s="100"/>
      <c r="C1025" s="41" t="s">
        <v>3</v>
      </c>
      <c r="D1025" s="41" t="s">
        <v>4</v>
      </c>
      <c r="E1025" s="41" t="s">
        <v>594</v>
      </c>
      <c r="F1025" s="41" t="s">
        <v>595</v>
      </c>
      <c r="G1025" s="42" t="s">
        <v>596</v>
      </c>
    </row>
    <row r="1026" spans="1:7" ht="21" customHeight="1" x14ac:dyDescent="0.25">
      <c r="A1026" s="28" t="s">
        <v>958</v>
      </c>
      <c r="B1026" s="29" t="s">
        <v>959</v>
      </c>
      <c r="C1026" s="28" t="s">
        <v>39</v>
      </c>
      <c r="D1026" s="28" t="s">
        <v>617</v>
      </c>
      <c r="E1026" s="30">
        <v>0.10645499999999999</v>
      </c>
      <c r="F1026" s="31">
        <v>22.95</v>
      </c>
      <c r="G1026" s="34">
        <f>TRUNC(TRUNC(E1026,8)*F1026,2)</f>
        <v>2.44</v>
      </c>
    </row>
    <row r="1027" spans="1:7" ht="21" customHeight="1" x14ac:dyDescent="0.25">
      <c r="A1027" s="28" t="s">
        <v>960</v>
      </c>
      <c r="B1027" s="29" t="s">
        <v>961</v>
      </c>
      <c r="C1027" s="28" t="s">
        <v>39</v>
      </c>
      <c r="D1027" s="28" t="s">
        <v>617</v>
      </c>
      <c r="E1027" s="30">
        <v>0.10645499999999999</v>
      </c>
      <c r="F1027" s="31">
        <v>27.24</v>
      </c>
      <c r="G1027" s="34">
        <f>TRUNC(TRUNC(E1027,8)*F1027,2)</f>
        <v>2.89</v>
      </c>
    </row>
    <row r="1028" spans="1:7" ht="18" customHeight="1" x14ac:dyDescent="0.25">
      <c r="A1028" s="8"/>
      <c r="B1028" s="8"/>
      <c r="C1028" s="8"/>
      <c r="D1028" s="8"/>
      <c r="E1028" s="101" t="s">
        <v>621</v>
      </c>
      <c r="F1028" s="101"/>
      <c r="G1028" s="43">
        <f>SUM(G1026:G1027)</f>
        <v>5.33</v>
      </c>
    </row>
    <row r="1029" spans="1:7" ht="15" customHeight="1" x14ac:dyDescent="0.25">
      <c r="A1029" s="8"/>
      <c r="B1029" s="8"/>
      <c r="C1029" s="8"/>
      <c r="D1029" s="8"/>
      <c r="E1029" s="97" t="s">
        <v>609</v>
      </c>
      <c r="F1029" s="97"/>
      <c r="G1029" s="44">
        <f>ROUND(SUM(G1024,G1028),2)</f>
        <v>6.92</v>
      </c>
    </row>
    <row r="1030" spans="1:7" ht="15" customHeight="1" x14ac:dyDescent="0.25">
      <c r="A1030" s="8"/>
      <c r="B1030" s="8"/>
      <c r="C1030" s="8"/>
      <c r="D1030" s="8"/>
      <c r="E1030" s="97" t="s">
        <v>610</v>
      </c>
      <c r="F1030" s="97"/>
      <c r="G1030" s="44">
        <f>ROUND(G1029*(29.84/100),2)</f>
        <v>2.06</v>
      </c>
    </row>
    <row r="1031" spans="1:7" ht="15" customHeight="1" x14ac:dyDescent="0.25">
      <c r="A1031" s="8"/>
      <c r="B1031" s="8"/>
      <c r="C1031" s="8"/>
      <c r="D1031" s="8"/>
      <c r="E1031" s="97" t="s">
        <v>611</v>
      </c>
      <c r="F1031" s="97"/>
      <c r="G1031" s="44">
        <f>G1030+G1029</f>
        <v>8.98</v>
      </c>
    </row>
    <row r="1032" spans="1:7" ht="15" customHeight="1" x14ac:dyDescent="0.25">
      <c r="A1032" s="8"/>
      <c r="B1032" s="8"/>
      <c r="C1032" s="8"/>
      <c r="D1032" s="8"/>
      <c r="E1032" s="97" t="s">
        <v>622</v>
      </c>
      <c r="F1032" s="97"/>
      <c r="G1032" s="45">
        <v>20</v>
      </c>
    </row>
    <row r="1033" spans="1:7" ht="9.9499999999999993" customHeight="1" x14ac:dyDescent="0.25">
      <c r="A1033" s="8"/>
      <c r="B1033" s="8"/>
      <c r="C1033" s="8"/>
      <c r="D1033" s="8"/>
      <c r="E1033" s="98"/>
      <c r="F1033" s="98"/>
      <c r="G1033" s="98"/>
    </row>
    <row r="1034" spans="1:7" ht="20.100000000000001" customHeight="1" x14ac:dyDescent="0.25">
      <c r="A1034" s="99" t="s">
        <v>982</v>
      </c>
      <c r="B1034" s="99"/>
      <c r="C1034" s="99"/>
      <c r="D1034" s="99"/>
      <c r="E1034" s="99"/>
      <c r="F1034" s="99"/>
      <c r="G1034" s="99"/>
    </row>
    <row r="1035" spans="1:7" ht="15" customHeight="1" x14ac:dyDescent="0.25">
      <c r="A1035" s="100" t="s">
        <v>593</v>
      </c>
      <c r="B1035" s="100"/>
      <c r="C1035" s="41" t="s">
        <v>3</v>
      </c>
      <c r="D1035" s="41" t="s">
        <v>4</v>
      </c>
      <c r="E1035" s="41" t="s">
        <v>594</v>
      </c>
      <c r="F1035" s="41" t="s">
        <v>595</v>
      </c>
      <c r="G1035" s="42" t="s">
        <v>596</v>
      </c>
    </row>
    <row r="1036" spans="1:7" ht="21" customHeight="1" x14ac:dyDescent="0.25">
      <c r="A1036" s="28" t="s">
        <v>983</v>
      </c>
      <c r="B1036" s="29" t="s">
        <v>984</v>
      </c>
      <c r="C1036" s="28" t="s">
        <v>39</v>
      </c>
      <c r="D1036" s="28" t="s">
        <v>22</v>
      </c>
      <c r="E1036" s="30">
        <v>1.06E-2</v>
      </c>
      <c r="F1036" s="31">
        <v>9.83</v>
      </c>
      <c r="G1036" s="34">
        <f>TRUNC(TRUNC(E1036,8)*F1036,2)</f>
        <v>0.1</v>
      </c>
    </row>
    <row r="1037" spans="1:7" ht="21" customHeight="1" x14ac:dyDescent="0.25">
      <c r="A1037" s="28" t="s">
        <v>985</v>
      </c>
      <c r="B1037" s="29" t="s">
        <v>986</v>
      </c>
      <c r="C1037" s="28" t="s">
        <v>39</v>
      </c>
      <c r="D1037" s="28" t="s">
        <v>22</v>
      </c>
      <c r="E1037" s="30">
        <v>1</v>
      </c>
      <c r="F1037" s="31">
        <v>50.18</v>
      </c>
      <c r="G1037" s="34">
        <f>TRUNC(TRUNC(E1037,8)*F1037,2)</f>
        <v>50.18</v>
      </c>
    </row>
    <row r="1038" spans="1:7" ht="15" customHeight="1" x14ac:dyDescent="0.25">
      <c r="A1038" s="8"/>
      <c r="B1038" s="8"/>
      <c r="C1038" s="8"/>
      <c r="D1038" s="8"/>
      <c r="E1038" s="101" t="s">
        <v>608</v>
      </c>
      <c r="F1038" s="101"/>
      <c r="G1038" s="43">
        <f>SUM(G1036:G1037)</f>
        <v>50.28</v>
      </c>
    </row>
    <row r="1039" spans="1:7" ht="15" customHeight="1" x14ac:dyDescent="0.25">
      <c r="A1039" s="100" t="s">
        <v>614</v>
      </c>
      <c r="B1039" s="100"/>
      <c r="C1039" s="41" t="s">
        <v>3</v>
      </c>
      <c r="D1039" s="41" t="s">
        <v>4</v>
      </c>
      <c r="E1039" s="41" t="s">
        <v>594</v>
      </c>
      <c r="F1039" s="41" t="s">
        <v>595</v>
      </c>
      <c r="G1039" s="42" t="s">
        <v>596</v>
      </c>
    </row>
    <row r="1040" spans="1:7" ht="21" customHeight="1" x14ac:dyDescent="0.25">
      <c r="A1040" s="28" t="s">
        <v>958</v>
      </c>
      <c r="B1040" s="29" t="s">
        <v>959</v>
      </c>
      <c r="C1040" s="28" t="s">
        <v>39</v>
      </c>
      <c r="D1040" s="28" t="s">
        <v>617</v>
      </c>
      <c r="E1040" s="30">
        <v>0.17336046999999999</v>
      </c>
      <c r="F1040" s="31">
        <v>22.95</v>
      </c>
      <c r="G1040" s="34">
        <f>TRUNC(TRUNC(E1040,8)*F1040,2)</f>
        <v>3.97</v>
      </c>
    </row>
    <row r="1041" spans="1:7" ht="21" customHeight="1" x14ac:dyDescent="0.25">
      <c r="A1041" s="28" t="s">
        <v>960</v>
      </c>
      <c r="B1041" s="29" t="s">
        <v>961</v>
      </c>
      <c r="C1041" s="28" t="s">
        <v>39</v>
      </c>
      <c r="D1041" s="28" t="s">
        <v>617</v>
      </c>
      <c r="E1041" s="30">
        <v>0.17356632999999999</v>
      </c>
      <c r="F1041" s="31">
        <v>27.24</v>
      </c>
      <c r="G1041" s="34">
        <f>TRUNC(TRUNC(E1041,8)*F1041,2)</f>
        <v>4.72</v>
      </c>
    </row>
    <row r="1042" spans="1:7" ht="18" customHeight="1" x14ac:dyDescent="0.25">
      <c r="A1042" s="8"/>
      <c r="B1042" s="8"/>
      <c r="C1042" s="8"/>
      <c r="D1042" s="8"/>
      <c r="E1042" s="101" t="s">
        <v>621</v>
      </c>
      <c r="F1042" s="101"/>
      <c r="G1042" s="43">
        <f>SUM(G1040:G1041)</f>
        <v>8.69</v>
      </c>
    </row>
    <row r="1043" spans="1:7" ht="15" customHeight="1" x14ac:dyDescent="0.25">
      <c r="A1043" s="8"/>
      <c r="B1043" s="8"/>
      <c r="C1043" s="8"/>
      <c r="D1043" s="8"/>
      <c r="E1043" s="97" t="s">
        <v>609</v>
      </c>
      <c r="F1043" s="97"/>
      <c r="G1043" s="44">
        <f>ROUND(SUM(G1038,G1042),2)</f>
        <v>58.97</v>
      </c>
    </row>
    <row r="1044" spans="1:7" ht="15" customHeight="1" x14ac:dyDescent="0.25">
      <c r="A1044" s="8"/>
      <c r="B1044" s="8"/>
      <c r="C1044" s="8"/>
      <c r="D1044" s="8"/>
      <c r="E1044" s="97" t="s">
        <v>610</v>
      </c>
      <c r="F1044" s="97"/>
      <c r="G1044" s="44">
        <f>ROUND(G1043*(29.84/100),2)</f>
        <v>17.600000000000001</v>
      </c>
    </row>
    <row r="1045" spans="1:7" ht="15" customHeight="1" x14ac:dyDescent="0.25">
      <c r="A1045" s="8"/>
      <c r="B1045" s="8"/>
      <c r="C1045" s="8"/>
      <c r="D1045" s="8"/>
      <c r="E1045" s="97" t="s">
        <v>611</v>
      </c>
      <c r="F1045" s="97"/>
      <c r="G1045" s="44">
        <f>G1044+G1043</f>
        <v>76.569999999999993</v>
      </c>
    </row>
    <row r="1046" spans="1:7" ht="15" customHeight="1" x14ac:dyDescent="0.25">
      <c r="A1046" s="8"/>
      <c r="B1046" s="8"/>
      <c r="C1046" s="8"/>
      <c r="D1046" s="8"/>
      <c r="E1046" s="97" t="s">
        <v>622</v>
      </c>
      <c r="F1046" s="97"/>
      <c r="G1046" s="45">
        <v>8</v>
      </c>
    </row>
    <row r="1047" spans="1:7" ht="9.9499999999999993" customHeight="1" x14ac:dyDescent="0.25">
      <c r="A1047" s="8"/>
      <c r="B1047" s="8"/>
      <c r="C1047" s="8"/>
      <c r="D1047" s="8"/>
      <c r="E1047" s="98"/>
      <c r="F1047" s="98"/>
      <c r="G1047" s="98"/>
    </row>
    <row r="1048" spans="1:7" ht="20.100000000000001" customHeight="1" x14ac:dyDescent="0.25">
      <c r="A1048" s="99" t="s">
        <v>987</v>
      </c>
      <c r="B1048" s="99"/>
      <c r="C1048" s="99"/>
      <c r="D1048" s="99"/>
      <c r="E1048" s="99"/>
      <c r="F1048" s="99"/>
      <c r="G1048" s="99"/>
    </row>
    <row r="1049" spans="1:7" ht="15" customHeight="1" x14ac:dyDescent="0.25">
      <c r="A1049" s="100" t="s">
        <v>593</v>
      </c>
      <c r="B1049" s="100"/>
      <c r="C1049" s="41" t="s">
        <v>3</v>
      </c>
      <c r="D1049" s="41" t="s">
        <v>4</v>
      </c>
      <c r="E1049" s="41" t="s">
        <v>594</v>
      </c>
      <c r="F1049" s="41" t="s">
        <v>595</v>
      </c>
      <c r="G1049" s="42" t="s">
        <v>596</v>
      </c>
    </row>
    <row r="1050" spans="1:7" ht="21" customHeight="1" x14ac:dyDescent="0.25">
      <c r="A1050" s="28" t="s">
        <v>983</v>
      </c>
      <c r="B1050" s="29" t="s">
        <v>984</v>
      </c>
      <c r="C1050" s="28" t="s">
        <v>39</v>
      </c>
      <c r="D1050" s="28" t="s">
        <v>22</v>
      </c>
      <c r="E1050" s="30">
        <v>1.06E-2</v>
      </c>
      <c r="F1050" s="31">
        <v>9.83</v>
      </c>
      <c r="G1050" s="34">
        <f>TRUNC(TRUNC(E1050,8)*F1050,2)</f>
        <v>0.1</v>
      </c>
    </row>
    <row r="1051" spans="1:7" ht="21" customHeight="1" x14ac:dyDescent="0.25">
      <c r="A1051" s="28" t="s">
        <v>988</v>
      </c>
      <c r="B1051" s="29" t="s">
        <v>989</v>
      </c>
      <c r="C1051" s="28" t="s">
        <v>39</v>
      </c>
      <c r="D1051" s="28" t="s">
        <v>22</v>
      </c>
      <c r="E1051" s="30">
        <v>1</v>
      </c>
      <c r="F1051" s="31">
        <v>47.32</v>
      </c>
      <c r="G1051" s="34">
        <f>TRUNC(TRUNC(E1051,8)*F1051,2)</f>
        <v>47.32</v>
      </c>
    </row>
    <row r="1052" spans="1:7" ht="15" customHeight="1" x14ac:dyDescent="0.25">
      <c r="A1052" s="8"/>
      <c r="B1052" s="8"/>
      <c r="C1052" s="8"/>
      <c r="D1052" s="8"/>
      <c r="E1052" s="101" t="s">
        <v>608</v>
      </c>
      <c r="F1052" s="101"/>
      <c r="G1052" s="43">
        <f>SUM(G1050:G1051)</f>
        <v>47.42</v>
      </c>
    </row>
    <row r="1053" spans="1:7" ht="15" customHeight="1" x14ac:dyDescent="0.25">
      <c r="A1053" s="100" t="s">
        <v>614</v>
      </c>
      <c r="B1053" s="100"/>
      <c r="C1053" s="41" t="s">
        <v>3</v>
      </c>
      <c r="D1053" s="41" t="s">
        <v>4</v>
      </c>
      <c r="E1053" s="41" t="s">
        <v>594</v>
      </c>
      <c r="F1053" s="41" t="s">
        <v>595</v>
      </c>
      <c r="G1053" s="42" t="s">
        <v>596</v>
      </c>
    </row>
    <row r="1054" spans="1:7" ht="21" customHeight="1" x14ac:dyDescent="0.25">
      <c r="A1054" s="28" t="s">
        <v>958</v>
      </c>
      <c r="B1054" s="29" t="s">
        <v>959</v>
      </c>
      <c r="C1054" s="28" t="s">
        <v>39</v>
      </c>
      <c r="D1054" s="28" t="s">
        <v>617</v>
      </c>
      <c r="E1054" s="30">
        <v>0.17327867</v>
      </c>
      <c r="F1054" s="31">
        <v>22.95</v>
      </c>
      <c r="G1054" s="34">
        <f>TRUNC(TRUNC(E1054,8)*F1054,2)</f>
        <v>3.97</v>
      </c>
    </row>
    <row r="1055" spans="1:7" ht="21" customHeight="1" x14ac:dyDescent="0.25">
      <c r="A1055" s="28" t="s">
        <v>960</v>
      </c>
      <c r="B1055" s="29" t="s">
        <v>961</v>
      </c>
      <c r="C1055" s="28" t="s">
        <v>39</v>
      </c>
      <c r="D1055" s="28" t="s">
        <v>617</v>
      </c>
      <c r="E1055" s="30">
        <v>0.17385163000000001</v>
      </c>
      <c r="F1055" s="31">
        <v>27.24</v>
      </c>
      <c r="G1055" s="34">
        <f>TRUNC(TRUNC(E1055,8)*F1055,2)</f>
        <v>4.7300000000000004</v>
      </c>
    </row>
    <row r="1056" spans="1:7" ht="18" customHeight="1" x14ac:dyDescent="0.25">
      <c r="A1056" s="8"/>
      <c r="B1056" s="8"/>
      <c r="C1056" s="8"/>
      <c r="D1056" s="8"/>
      <c r="E1056" s="101" t="s">
        <v>621</v>
      </c>
      <c r="F1056" s="101"/>
      <c r="G1056" s="43">
        <f>SUM(G1054:G1055)</f>
        <v>8.7000000000000011</v>
      </c>
    </row>
    <row r="1057" spans="1:7" ht="15" customHeight="1" x14ac:dyDescent="0.25">
      <c r="A1057" s="8"/>
      <c r="B1057" s="8"/>
      <c r="C1057" s="8"/>
      <c r="D1057" s="8"/>
      <c r="E1057" s="97" t="s">
        <v>609</v>
      </c>
      <c r="F1057" s="97"/>
      <c r="G1057" s="44">
        <f>ROUND(SUM(G1052,G1056),2)</f>
        <v>56.12</v>
      </c>
    </row>
    <row r="1058" spans="1:7" ht="15" customHeight="1" x14ac:dyDescent="0.25">
      <c r="A1058" s="8"/>
      <c r="B1058" s="8"/>
      <c r="C1058" s="8"/>
      <c r="D1058" s="8"/>
      <c r="E1058" s="97" t="s">
        <v>610</v>
      </c>
      <c r="F1058" s="97"/>
      <c r="G1058" s="44">
        <f>ROUND(G1057*(29.84/100),2)</f>
        <v>16.75</v>
      </c>
    </row>
    <row r="1059" spans="1:7" ht="15" customHeight="1" x14ac:dyDescent="0.25">
      <c r="A1059" s="8"/>
      <c r="B1059" s="8"/>
      <c r="C1059" s="8"/>
      <c r="D1059" s="8"/>
      <c r="E1059" s="97" t="s">
        <v>611</v>
      </c>
      <c r="F1059" s="97"/>
      <c r="G1059" s="44">
        <f>G1058+G1057</f>
        <v>72.87</v>
      </c>
    </row>
    <row r="1060" spans="1:7" ht="15" customHeight="1" x14ac:dyDescent="0.25">
      <c r="A1060" s="8"/>
      <c r="B1060" s="8"/>
      <c r="C1060" s="8"/>
      <c r="D1060" s="8"/>
      <c r="E1060" s="97" t="s">
        <v>622</v>
      </c>
      <c r="F1060" s="97"/>
      <c r="G1060" s="45">
        <v>4</v>
      </c>
    </row>
    <row r="1061" spans="1:7" ht="9.9499999999999993" customHeight="1" x14ac:dyDescent="0.25">
      <c r="A1061" s="8"/>
      <c r="B1061" s="8"/>
      <c r="C1061" s="8"/>
      <c r="D1061" s="8"/>
      <c r="E1061" s="98"/>
      <c r="F1061" s="98"/>
      <c r="G1061" s="98"/>
    </row>
    <row r="1062" spans="1:7" ht="20.100000000000001" customHeight="1" x14ac:dyDescent="0.25">
      <c r="A1062" s="99" t="s">
        <v>990</v>
      </c>
      <c r="B1062" s="99"/>
      <c r="C1062" s="99"/>
      <c r="D1062" s="99"/>
      <c r="E1062" s="99"/>
      <c r="F1062" s="99"/>
      <c r="G1062" s="99"/>
    </row>
    <row r="1063" spans="1:7" ht="15" customHeight="1" x14ac:dyDescent="0.25">
      <c r="A1063" s="100" t="s">
        <v>593</v>
      </c>
      <c r="B1063" s="100"/>
      <c r="C1063" s="41" t="s">
        <v>3</v>
      </c>
      <c r="D1063" s="41" t="s">
        <v>4</v>
      </c>
      <c r="E1063" s="41" t="s">
        <v>594</v>
      </c>
      <c r="F1063" s="41" t="s">
        <v>595</v>
      </c>
      <c r="G1063" s="42" t="s">
        <v>596</v>
      </c>
    </row>
    <row r="1064" spans="1:7" ht="15" customHeight="1" x14ac:dyDescent="0.25">
      <c r="A1064" s="28" t="s">
        <v>968</v>
      </c>
      <c r="B1064" s="29" t="s">
        <v>969</v>
      </c>
      <c r="C1064" s="28" t="s">
        <v>39</v>
      </c>
      <c r="D1064" s="28" t="s">
        <v>22</v>
      </c>
      <c r="E1064" s="30">
        <v>0.02</v>
      </c>
      <c r="F1064" s="31">
        <v>54.29</v>
      </c>
      <c r="G1064" s="34">
        <f>TRUNC(TRUNC(E1064,8)*F1064,2)</f>
        <v>1.08</v>
      </c>
    </row>
    <row r="1065" spans="1:7" ht="15" customHeight="1" x14ac:dyDescent="0.25">
      <c r="A1065" s="28" t="s">
        <v>954</v>
      </c>
      <c r="B1065" s="29" t="s">
        <v>955</v>
      </c>
      <c r="C1065" s="28" t="s">
        <v>39</v>
      </c>
      <c r="D1065" s="28" t="s">
        <v>22</v>
      </c>
      <c r="E1065" s="30">
        <v>1.8800000000000001E-2</v>
      </c>
      <c r="F1065" s="31">
        <v>1.75</v>
      </c>
      <c r="G1065" s="34">
        <f>TRUNC(TRUNC(E1065,8)*F1065,2)</f>
        <v>0.03</v>
      </c>
    </row>
    <row r="1066" spans="1:7" ht="21" customHeight="1" x14ac:dyDescent="0.25">
      <c r="A1066" s="28" t="s">
        <v>970</v>
      </c>
      <c r="B1066" s="29" t="s">
        <v>971</v>
      </c>
      <c r="C1066" s="28" t="s">
        <v>39</v>
      </c>
      <c r="D1066" s="28" t="s">
        <v>22</v>
      </c>
      <c r="E1066" s="30">
        <v>2.5999999999999999E-2</v>
      </c>
      <c r="F1066" s="31">
        <v>61.5</v>
      </c>
      <c r="G1066" s="34">
        <f>TRUNC(TRUNC(E1066,8)*F1066,2)</f>
        <v>1.59</v>
      </c>
    </row>
    <row r="1067" spans="1:7" ht="21" customHeight="1" x14ac:dyDescent="0.25">
      <c r="A1067" s="28" t="s">
        <v>991</v>
      </c>
      <c r="B1067" s="29" t="s">
        <v>992</v>
      </c>
      <c r="C1067" s="28" t="s">
        <v>39</v>
      </c>
      <c r="D1067" s="28" t="s">
        <v>22</v>
      </c>
      <c r="E1067" s="30">
        <v>1</v>
      </c>
      <c r="F1067" s="31">
        <v>9.2799999999999994</v>
      </c>
      <c r="G1067" s="34">
        <f>TRUNC(TRUNC(E1067,8)*F1067,2)</f>
        <v>9.2799999999999994</v>
      </c>
    </row>
    <row r="1068" spans="1:7" ht="15" customHeight="1" x14ac:dyDescent="0.25">
      <c r="A1068" s="8"/>
      <c r="B1068" s="8"/>
      <c r="C1068" s="8"/>
      <c r="D1068" s="8"/>
      <c r="E1068" s="101" t="s">
        <v>608</v>
      </c>
      <c r="F1068" s="101"/>
      <c r="G1068" s="43">
        <f>SUM(G1064:G1067)</f>
        <v>11.98</v>
      </c>
    </row>
    <row r="1069" spans="1:7" ht="15" customHeight="1" x14ac:dyDescent="0.25">
      <c r="A1069" s="100" t="s">
        <v>614</v>
      </c>
      <c r="B1069" s="100"/>
      <c r="C1069" s="41" t="s">
        <v>3</v>
      </c>
      <c r="D1069" s="41" t="s">
        <v>4</v>
      </c>
      <c r="E1069" s="41" t="s">
        <v>594</v>
      </c>
      <c r="F1069" s="41" t="s">
        <v>595</v>
      </c>
      <c r="G1069" s="42" t="s">
        <v>596</v>
      </c>
    </row>
    <row r="1070" spans="1:7" ht="21" customHeight="1" x14ac:dyDescent="0.25">
      <c r="A1070" s="28" t="s">
        <v>958</v>
      </c>
      <c r="B1070" s="29" t="s">
        <v>959</v>
      </c>
      <c r="C1070" s="28" t="s">
        <v>39</v>
      </c>
      <c r="D1070" s="28" t="s">
        <v>617</v>
      </c>
      <c r="E1070" s="30">
        <v>0.11756427999999999</v>
      </c>
      <c r="F1070" s="31">
        <v>22.95</v>
      </c>
      <c r="G1070" s="34">
        <f>TRUNC(TRUNC(E1070,8)*F1070,2)</f>
        <v>2.69</v>
      </c>
    </row>
    <row r="1071" spans="1:7" ht="21" customHeight="1" x14ac:dyDescent="0.25">
      <c r="A1071" s="28" t="s">
        <v>960</v>
      </c>
      <c r="B1071" s="29" t="s">
        <v>961</v>
      </c>
      <c r="C1071" s="28" t="s">
        <v>39</v>
      </c>
      <c r="D1071" s="28" t="s">
        <v>617</v>
      </c>
      <c r="E1071" s="30">
        <v>0.11799999999999999</v>
      </c>
      <c r="F1071" s="31">
        <v>27.24</v>
      </c>
      <c r="G1071" s="34">
        <f>TRUNC(TRUNC(E1071,8)*F1071,2)</f>
        <v>3.21</v>
      </c>
    </row>
    <row r="1072" spans="1:7" ht="18" customHeight="1" x14ac:dyDescent="0.25">
      <c r="A1072" s="8"/>
      <c r="B1072" s="8"/>
      <c r="C1072" s="8"/>
      <c r="D1072" s="8"/>
      <c r="E1072" s="101" t="s">
        <v>621</v>
      </c>
      <c r="F1072" s="101"/>
      <c r="G1072" s="43">
        <f>SUM(G1070:G1071)</f>
        <v>5.9</v>
      </c>
    </row>
    <row r="1073" spans="1:7" ht="15" customHeight="1" x14ac:dyDescent="0.25">
      <c r="A1073" s="8"/>
      <c r="B1073" s="8"/>
      <c r="C1073" s="8"/>
      <c r="D1073" s="8"/>
      <c r="E1073" s="97" t="s">
        <v>609</v>
      </c>
      <c r="F1073" s="97"/>
      <c r="G1073" s="44">
        <f>ROUND(SUM(G1068,G1072),2)</f>
        <v>17.88</v>
      </c>
    </row>
    <row r="1074" spans="1:7" ht="15" customHeight="1" x14ac:dyDescent="0.25">
      <c r="A1074" s="8"/>
      <c r="B1074" s="8"/>
      <c r="C1074" s="8"/>
      <c r="D1074" s="8"/>
      <c r="E1074" s="97" t="s">
        <v>610</v>
      </c>
      <c r="F1074" s="97"/>
      <c r="G1074" s="44">
        <f>ROUND(G1073*(29.84/100),2)</f>
        <v>5.34</v>
      </c>
    </row>
    <row r="1075" spans="1:7" ht="15" customHeight="1" x14ac:dyDescent="0.25">
      <c r="A1075" s="8"/>
      <c r="B1075" s="8"/>
      <c r="C1075" s="8"/>
      <c r="D1075" s="8"/>
      <c r="E1075" s="97" t="s">
        <v>611</v>
      </c>
      <c r="F1075" s="97"/>
      <c r="G1075" s="44">
        <f>G1074+G1073</f>
        <v>23.22</v>
      </c>
    </row>
    <row r="1076" spans="1:7" ht="15" customHeight="1" x14ac:dyDescent="0.25">
      <c r="A1076" s="8"/>
      <c r="B1076" s="8"/>
      <c r="C1076" s="8"/>
      <c r="D1076" s="8"/>
      <c r="E1076" s="97" t="s">
        <v>622</v>
      </c>
      <c r="F1076" s="97"/>
      <c r="G1076" s="45">
        <v>8</v>
      </c>
    </row>
    <row r="1077" spans="1:7" ht="9.9499999999999993" customHeight="1" x14ac:dyDescent="0.25">
      <c r="A1077" s="8"/>
      <c r="B1077" s="8"/>
      <c r="C1077" s="8"/>
      <c r="D1077" s="8"/>
      <c r="E1077" s="98"/>
      <c r="F1077" s="98"/>
      <c r="G1077" s="98"/>
    </row>
    <row r="1078" spans="1:7" ht="20.100000000000001" customHeight="1" x14ac:dyDescent="0.25">
      <c r="A1078" s="99" t="s">
        <v>993</v>
      </c>
      <c r="B1078" s="99"/>
      <c r="C1078" s="99"/>
      <c r="D1078" s="99"/>
      <c r="E1078" s="99"/>
      <c r="F1078" s="99"/>
      <c r="G1078" s="99"/>
    </row>
    <row r="1079" spans="1:7" ht="15" customHeight="1" x14ac:dyDescent="0.25">
      <c r="A1079" s="100" t="s">
        <v>593</v>
      </c>
      <c r="B1079" s="100"/>
      <c r="C1079" s="41" t="s">
        <v>3</v>
      </c>
      <c r="D1079" s="41" t="s">
        <v>4</v>
      </c>
      <c r="E1079" s="41" t="s">
        <v>594</v>
      </c>
      <c r="F1079" s="41" t="s">
        <v>595</v>
      </c>
      <c r="G1079" s="42" t="s">
        <v>596</v>
      </c>
    </row>
    <row r="1080" spans="1:7" ht="15" customHeight="1" x14ac:dyDescent="0.25">
      <c r="A1080" s="28" t="s">
        <v>968</v>
      </c>
      <c r="B1080" s="29" t="s">
        <v>969</v>
      </c>
      <c r="C1080" s="28" t="s">
        <v>39</v>
      </c>
      <c r="D1080" s="28" t="s">
        <v>22</v>
      </c>
      <c r="E1080" s="30">
        <v>8.8000000000000005E-3</v>
      </c>
      <c r="F1080" s="31">
        <v>54.29</v>
      </c>
      <c r="G1080" s="34">
        <f>TRUNC(TRUNC(E1080,8)*F1080,2)</f>
        <v>0.47</v>
      </c>
    </row>
    <row r="1081" spans="1:7" ht="15" customHeight="1" x14ac:dyDescent="0.25">
      <c r="A1081" s="28" t="s">
        <v>954</v>
      </c>
      <c r="B1081" s="29" t="s">
        <v>955</v>
      </c>
      <c r="C1081" s="28" t="s">
        <v>39</v>
      </c>
      <c r="D1081" s="28" t="s">
        <v>22</v>
      </c>
      <c r="E1081" s="30">
        <v>4.8399999999999999E-2</v>
      </c>
      <c r="F1081" s="31">
        <v>1.75</v>
      </c>
      <c r="G1081" s="34">
        <f>TRUNC(TRUNC(E1081,8)*F1081,2)</f>
        <v>0.08</v>
      </c>
    </row>
    <row r="1082" spans="1:7" ht="21" customHeight="1" x14ac:dyDescent="0.25">
      <c r="A1082" s="28" t="s">
        <v>970</v>
      </c>
      <c r="B1082" s="29" t="s">
        <v>971</v>
      </c>
      <c r="C1082" s="28" t="s">
        <v>39</v>
      </c>
      <c r="D1082" s="28" t="s">
        <v>22</v>
      </c>
      <c r="E1082" s="30">
        <v>1.0500000000000001E-2</v>
      </c>
      <c r="F1082" s="31">
        <v>61.5</v>
      </c>
      <c r="G1082" s="34">
        <f>TRUNC(TRUNC(E1082,8)*F1082,2)</f>
        <v>0.64</v>
      </c>
    </row>
    <row r="1083" spans="1:7" ht="29.1" customHeight="1" x14ac:dyDescent="0.25">
      <c r="A1083" s="28" t="s">
        <v>994</v>
      </c>
      <c r="B1083" s="29" t="s">
        <v>995</v>
      </c>
      <c r="C1083" s="28" t="s">
        <v>39</v>
      </c>
      <c r="D1083" s="28" t="s">
        <v>22</v>
      </c>
      <c r="E1083" s="30">
        <v>1</v>
      </c>
      <c r="F1083" s="31">
        <v>10.039999999999999</v>
      </c>
      <c r="G1083" s="34">
        <f>TRUNC(TRUNC(E1083,8)*F1083,2)</f>
        <v>10.039999999999999</v>
      </c>
    </row>
    <row r="1084" spans="1:7" ht="15" customHeight="1" x14ac:dyDescent="0.25">
      <c r="A1084" s="8"/>
      <c r="B1084" s="8"/>
      <c r="C1084" s="8"/>
      <c r="D1084" s="8"/>
      <c r="E1084" s="101" t="s">
        <v>608</v>
      </c>
      <c r="F1084" s="101"/>
      <c r="G1084" s="43">
        <f>SUM(G1080:G1083)</f>
        <v>11.229999999999999</v>
      </c>
    </row>
    <row r="1085" spans="1:7" ht="15" customHeight="1" x14ac:dyDescent="0.25">
      <c r="A1085" s="100" t="s">
        <v>614</v>
      </c>
      <c r="B1085" s="100"/>
      <c r="C1085" s="41" t="s">
        <v>3</v>
      </c>
      <c r="D1085" s="41" t="s">
        <v>4</v>
      </c>
      <c r="E1085" s="41" t="s">
        <v>594</v>
      </c>
      <c r="F1085" s="41" t="s">
        <v>595</v>
      </c>
      <c r="G1085" s="42" t="s">
        <v>596</v>
      </c>
    </row>
    <row r="1086" spans="1:7" ht="21" customHeight="1" x14ac:dyDescent="0.25">
      <c r="A1086" s="28" t="s">
        <v>958</v>
      </c>
      <c r="B1086" s="29" t="s">
        <v>959</v>
      </c>
      <c r="C1086" s="28" t="s">
        <v>39</v>
      </c>
      <c r="D1086" s="28" t="s">
        <v>617</v>
      </c>
      <c r="E1086" s="30">
        <v>0.14806298000000001</v>
      </c>
      <c r="F1086" s="31">
        <v>22.95</v>
      </c>
      <c r="G1086" s="34">
        <f>TRUNC(TRUNC(E1086,8)*F1086,2)</f>
        <v>3.39</v>
      </c>
    </row>
    <row r="1087" spans="1:7" ht="21" customHeight="1" x14ac:dyDescent="0.25">
      <c r="A1087" s="28" t="s">
        <v>960</v>
      </c>
      <c r="B1087" s="29" t="s">
        <v>961</v>
      </c>
      <c r="C1087" s="28" t="s">
        <v>39</v>
      </c>
      <c r="D1087" s="28" t="s">
        <v>617</v>
      </c>
      <c r="E1087" s="30">
        <v>0.14849870000000001</v>
      </c>
      <c r="F1087" s="31">
        <v>27.24</v>
      </c>
      <c r="G1087" s="34">
        <f>TRUNC(TRUNC(E1087,8)*F1087,2)</f>
        <v>4.04</v>
      </c>
    </row>
    <row r="1088" spans="1:7" ht="18" customHeight="1" x14ac:dyDescent="0.25">
      <c r="A1088" s="8"/>
      <c r="B1088" s="8"/>
      <c r="C1088" s="8"/>
      <c r="D1088" s="8"/>
      <c r="E1088" s="101" t="s">
        <v>621</v>
      </c>
      <c r="F1088" s="101"/>
      <c r="G1088" s="43">
        <f>SUM(G1086:G1087)</f>
        <v>7.43</v>
      </c>
    </row>
    <row r="1089" spans="1:7" ht="15" customHeight="1" x14ac:dyDescent="0.25">
      <c r="A1089" s="8"/>
      <c r="B1089" s="8"/>
      <c r="C1089" s="8"/>
      <c r="D1089" s="8"/>
      <c r="E1089" s="97" t="s">
        <v>609</v>
      </c>
      <c r="F1089" s="97"/>
      <c r="G1089" s="44">
        <f>ROUND(SUM(G1084,G1088),2)</f>
        <v>18.66</v>
      </c>
    </row>
    <row r="1090" spans="1:7" ht="15" customHeight="1" x14ac:dyDescent="0.25">
      <c r="A1090" s="8"/>
      <c r="B1090" s="8"/>
      <c r="C1090" s="8"/>
      <c r="D1090" s="8"/>
      <c r="E1090" s="97" t="s">
        <v>610</v>
      </c>
      <c r="F1090" s="97"/>
      <c r="G1090" s="44">
        <f>ROUND(G1089*(29.84/100),2)</f>
        <v>5.57</v>
      </c>
    </row>
    <row r="1091" spans="1:7" ht="15" customHeight="1" x14ac:dyDescent="0.25">
      <c r="A1091" s="8"/>
      <c r="B1091" s="8"/>
      <c r="C1091" s="8"/>
      <c r="D1091" s="8"/>
      <c r="E1091" s="97" t="s">
        <v>611</v>
      </c>
      <c r="F1091" s="97"/>
      <c r="G1091" s="44">
        <f>G1090+G1089</f>
        <v>24.23</v>
      </c>
    </row>
    <row r="1092" spans="1:7" ht="15" customHeight="1" x14ac:dyDescent="0.25">
      <c r="A1092" s="8"/>
      <c r="B1092" s="8"/>
      <c r="C1092" s="8"/>
      <c r="D1092" s="8"/>
      <c r="E1092" s="97" t="s">
        <v>622</v>
      </c>
      <c r="F1092" s="97"/>
      <c r="G1092" s="45">
        <v>16</v>
      </c>
    </row>
    <row r="1093" spans="1:7" ht="9.9499999999999993" customHeight="1" x14ac:dyDescent="0.25">
      <c r="A1093" s="8"/>
      <c r="B1093" s="8"/>
      <c r="C1093" s="8"/>
      <c r="D1093" s="8"/>
      <c r="E1093" s="98"/>
      <c r="F1093" s="98"/>
      <c r="G1093" s="98"/>
    </row>
    <row r="1094" spans="1:7" ht="20.100000000000001" customHeight="1" x14ac:dyDescent="0.25">
      <c r="A1094" s="99" t="s">
        <v>996</v>
      </c>
      <c r="B1094" s="99"/>
      <c r="C1094" s="99"/>
      <c r="D1094" s="99"/>
      <c r="E1094" s="99"/>
      <c r="F1094" s="99"/>
      <c r="G1094" s="99"/>
    </row>
    <row r="1095" spans="1:7" ht="15" customHeight="1" x14ac:dyDescent="0.25">
      <c r="A1095" s="100" t="s">
        <v>593</v>
      </c>
      <c r="B1095" s="100"/>
      <c r="C1095" s="41" t="s">
        <v>3</v>
      </c>
      <c r="D1095" s="41" t="s">
        <v>4</v>
      </c>
      <c r="E1095" s="41" t="s">
        <v>594</v>
      </c>
      <c r="F1095" s="41" t="s">
        <v>595</v>
      </c>
      <c r="G1095" s="42" t="s">
        <v>596</v>
      </c>
    </row>
    <row r="1096" spans="1:7" ht="15" customHeight="1" x14ac:dyDescent="0.25">
      <c r="A1096" s="28" t="s">
        <v>968</v>
      </c>
      <c r="B1096" s="29" t="s">
        <v>969</v>
      </c>
      <c r="C1096" s="28" t="s">
        <v>39</v>
      </c>
      <c r="D1096" s="28" t="s">
        <v>22</v>
      </c>
      <c r="E1096" s="30">
        <v>1.06E-2</v>
      </c>
      <c r="F1096" s="31">
        <v>54.29</v>
      </c>
      <c r="G1096" s="34">
        <f>TRUNC(TRUNC(E1096,8)*F1096,2)</f>
        <v>0.56999999999999995</v>
      </c>
    </row>
    <row r="1097" spans="1:7" ht="15" customHeight="1" x14ac:dyDescent="0.25">
      <c r="A1097" s="28" t="s">
        <v>954</v>
      </c>
      <c r="B1097" s="29" t="s">
        <v>955</v>
      </c>
      <c r="C1097" s="28" t="s">
        <v>39</v>
      </c>
      <c r="D1097" s="28" t="s">
        <v>22</v>
      </c>
      <c r="E1097" s="30">
        <v>4.53E-2</v>
      </c>
      <c r="F1097" s="31">
        <v>1.75</v>
      </c>
      <c r="G1097" s="34">
        <f>TRUNC(TRUNC(E1097,8)*F1097,2)</f>
        <v>7.0000000000000007E-2</v>
      </c>
    </row>
    <row r="1098" spans="1:7" ht="21" customHeight="1" x14ac:dyDescent="0.25">
      <c r="A1098" s="28" t="s">
        <v>970</v>
      </c>
      <c r="B1098" s="29" t="s">
        <v>971</v>
      </c>
      <c r="C1098" s="28" t="s">
        <v>39</v>
      </c>
      <c r="D1098" s="28" t="s">
        <v>22</v>
      </c>
      <c r="E1098" s="30">
        <v>1.2E-2</v>
      </c>
      <c r="F1098" s="31">
        <v>61.5</v>
      </c>
      <c r="G1098" s="34">
        <f>TRUNC(TRUNC(E1098,8)*F1098,2)</f>
        <v>0.73</v>
      </c>
    </row>
    <row r="1099" spans="1:7" ht="21" customHeight="1" x14ac:dyDescent="0.25">
      <c r="A1099" s="28" t="s">
        <v>997</v>
      </c>
      <c r="B1099" s="29" t="s">
        <v>998</v>
      </c>
      <c r="C1099" s="28" t="s">
        <v>39</v>
      </c>
      <c r="D1099" s="28" t="s">
        <v>22</v>
      </c>
      <c r="E1099" s="30">
        <v>1</v>
      </c>
      <c r="F1099" s="31">
        <v>1.1000000000000001</v>
      </c>
      <c r="G1099" s="34">
        <f>TRUNC(TRUNC(E1099,8)*F1099,2)</f>
        <v>1.1000000000000001</v>
      </c>
    </row>
    <row r="1100" spans="1:7" ht="15" customHeight="1" x14ac:dyDescent="0.25">
      <c r="A1100" s="8"/>
      <c r="B1100" s="8"/>
      <c r="C1100" s="8"/>
      <c r="D1100" s="8"/>
      <c r="E1100" s="101" t="s">
        <v>608</v>
      </c>
      <c r="F1100" s="101"/>
      <c r="G1100" s="43">
        <f>SUM(G1096:G1099)</f>
        <v>2.4699999999999998</v>
      </c>
    </row>
    <row r="1101" spans="1:7" ht="15" customHeight="1" x14ac:dyDescent="0.25">
      <c r="A1101" s="100" t="s">
        <v>614</v>
      </c>
      <c r="B1101" s="100"/>
      <c r="C1101" s="41" t="s">
        <v>3</v>
      </c>
      <c r="D1101" s="41" t="s">
        <v>4</v>
      </c>
      <c r="E1101" s="41" t="s">
        <v>594</v>
      </c>
      <c r="F1101" s="41" t="s">
        <v>595</v>
      </c>
      <c r="G1101" s="42" t="s">
        <v>596</v>
      </c>
    </row>
    <row r="1102" spans="1:7" ht="21" customHeight="1" x14ac:dyDescent="0.25">
      <c r="A1102" s="28" t="s">
        <v>958</v>
      </c>
      <c r="B1102" s="29" t="s">
        <v>959</v>
      </c>
      <c r="C1102" s="28" t="s">
        <v>39</v>
      </c>
      <c r="D1102" s="28" t="s">
        <v>617</v>
      </c>
      <c r="E1102" s="30">
        <v>0.14229298000000001</v>
      </c>
      <c r="F1102" s="31">
        <v>22.95</v>
      </c>
      <c r="G1102" s="34">
        <f>TRUNC(TRUNC(E1102,8)*F1102,2)</f>
        <v>3.26</v>
      </c>
    </row>
    <row r="1103" spans="1:7" ht="21" customHeight="1" x14ac:dyDescent="0.25">
      <c r="A1103" s="28" t="s">
        <v>960</v>
      </c>
      <c r="B1103" s="29" t="s">
        <v>961</v>
      </c>
      <c r="C1103" s="28" t="s">
        <v>39</v>
      </c>
      <c r="D1103" s="28" t="s">
        <v>617</v>
      </c>
      <c r="E1103" s="30">
        <v>0.14229298000000001</v>
      </c>
      <c r="F1103" s="31">
        <v>27.24</v>
      </c>
      <c r="G1103" s="34">
        <f>TRUNC(TRUNC(E1103,8)*F1103,2)</f>
        <v>3.87</v>
      </c>
    </row>
    <row r="1104" spans="1:7" ht="18" customHeight="1" x14ac:dyDescent="0.25">
      <c r="A1104" s="8"/>
      <c r="B1104" s="8"/>
      <c r="C1104" s="8"/>
      <c r="D1104" s="8"/>
      <c r="E1104" s="101" t="s">
        <v>621</v>
      </c>
      <c r="F1104" s="101"/>
      <c r="G1104" s="43">
        <f>SUM(G1102:G1103)</f>
        <v>7.13</v>
      </c>
    </row>
    <row r="1105" spans="1:7" ht="15" customHeight="1" x14ac:dyDescent="0.25">
      <c r="A1105" s="8"/>
      <c r="B1105" s="8"/>
      <c r="C1105" s="8"/>
      <c r="D1105" s="8"/>
      <c r="E1105" s="97" t="s">
        <v>609</v>
      </c>
      <c r="F1105" s="97"/>
      <c r="G1105" s="44">
        <f>ROUND(SUM(G1100,G1104),2)</f>
        <v>9.6</v>
      </c>
    </row>
    <row r="1106" spans="1:7" ht="15" customHeight="1" x14ac:dyDescent="0.25">
      <c r="A1106" s="8"/>
      <c r="B1106" s="8"/>
      <c r="C1106" s="8"/>
      <c r="D1106" s="8"/>
      <c r="E1106" s="97" t="s">
        <v>610</v>
      </c>
      <c r="F1106" s="97"/>
      <c r="G1106" s="44">
        <f>ROUND(G1105*(29.84/100),2)</f>
        <v>2.86</v>
      </c>
    </row>
    <row r="1107" spans="1:7" ht="15" customHeight="1" x14ac:dyDescent="0.25">
      <c r="A1107" s="8"/>
      <c r="B1107" s="8"/>
      <c r="C1107" s="8"/>
      <c r="D1107" s="8"/>
      <c r="E1107" s="97" t="s">
        <v>611</v>
      </c>
      <c r="F1107" s="97"/>
      <c r="G1107" s="44">
        <f>G1106+G1105</f>
        <v>12.459999999999999</v>
      </c>
    </row>
    <row r="1108" spans="1:7" ht="15" customHeight="1" x14ac:dyDescent="0.25">
      <c r="A1108" s="8"/>
      <c r="B1108" s="8"/>
      <c r="C1108" s="8"/>
      <c r="D1108" s="8"/>
      <c r="E1108" s="97" t="s">
        <v>622</v>
      </c>
      <c r="F1108" s="97"/>
      <c r="G1108" s="45">
        <v>12</v>
      </c>
    </row>
    <row r="1109" spans="1:7" ht="9.9499999999999993" customHeight="1" x14ac:dyDescent="0.25">
      <c r="A1109" s="8"/>
      <c r="B1109" s="8"/>
      <c r="C1109" s="8"/>
      <c r="D1109" s="8"/>
      <c r="E1109" s="98"/>
      <c r="F1109" s="98"/>
      <c r="G1109" s="98"/>
    </row>
    <row r="1110" spans="1:7" ht="20.100000000000001" customHeight="1" x14ac:dyDescent="0.25">
      <c r="A1110" s="99" t="s">
        <v>999</v>
      </c>
      <c r="B1110" s="99"/>
      <c r="C1110" s="99"/>
      <c r="D1110" s="99"/>
      <c r="E1110" s="99"/>
      <c r="F1110" s="99"/>
      <c r="G1110" s="99"/>
    </row>
    <row r="1111" spans="1:7" ht="15" customHeight="1" x14ac:dyDescent="0.25">
      <c r="A1111" s="100" t="s">
        <v>593</v>
      </c>
      <c r="B1111" s="100"/>
      <c r="C1111" s="41" t="s">
        <v>3</v>
      </c>
      <c r="D1111" s="41" t="s">
        <v>4</v>
      </c>
      <c r="E1111" s="41" t="s">
        <v>594</v>
      </c>
      <c r="F1111" s="41" t="s">
        <v>595</v>
      </c>
      <c r="G1111" s="42" t="s">
        <v>596</v>
      </c>
    </row>
    <row r="1112" spans="1:7" ht="15" customHeight="1" x14ac:dyDescent="0.25">
      <c r="A1112" s="28" t="s">
        <v>968</v>
      </c>
      <c r="B1112" s="29" t="s">
        <v>969</v>
      </c>
      <c r="C1112" s="28" t="s">
        <v>39</v>
      </c>
      <c r="D1112" s="28" t="s">
        <v>22</v>
      </c>
      <c r="E1112" s="30">
        <v>5.8999999999999999E-3</v>
      </c>
      <c r="F1112" s="31">
        <v>54.29</v>
      </c>
      <c r="G1112" s="34">
        <f>TRUNC(TRUNC(E1112,8)*F1112,2)</f>
        <v>0.32</v>
      </c>
    </row>
    <row r="1113" spans="1:7" ht="15" customHeight="1" x14ac:dyDescent="0.25">
      <c r="A1113" s="28" t="s">
        <v>954</v>
      </c>
      <c r="B1113" s="29" t="s">
        <v>955</v>
      </c>
      <c r="C1113" s="28" t="s">
        <v>39</v>
      </c>
      <c r="D1113" s="28" t="s">
        <v>22</v>
      </c>
      <c r="E1113" s="30">
        <v>3.15E-2</v>
      </c>
      <c r="F1113" s="31">
        <v>1.75</v>
      </c>
      <c r="G1113" s="34">
        <f>TRUNC(TRUNC(E1113,8)*F1113,2)</f>
        <v>0.05</v>
      </c>
    </row>
    <row r="1114" spans="1:7" ht="15" customHeight="1" x14ac:dyDescent="0.25">
      <c r="A1114" s="28" t="s">
        <v>1000</v>
      </c>
      <c r="B1114" s="29" t="s">
        <v>1001</v>
      </c>
      <c r="C1114" s="28" t="s">
        <v>39</v>
      </c>
      <c r="D1114" s="28" t="s">
        <v>22</v>
      </c>
      <c r="E1114" s="30">
        <v>1</v>
      </c>
      <c r="F1114" s="31">
        <v>5.99</v>
      </c>
      <c r="G1114" s="34">
        <f>TRUNC(TRUNC(E1114,8)*F1114,2)</f>
        <v>5.99</v>
      </c>
    </row>
    <row r="1115" spans="1:7" ht="21" customHeight="1" x14ac:dyDescent="0.25">
      <c r="A1115" s="28" t="s">
        <v>970</v>
      </c>
      <c r="B1115" s="29" t="s">
        <v>971</v>
      </c>
      <c r="C1115" s="28" t="s">
        <v>39</v>
      </c>
      <c r="D1115" s="28" t="s">
        <v>22</v>
      </c>
      <c r="E1115" s="30">
        <v>7.0000000000000001E-3</v>
      </c>
      <c r="F1115" s="31">
        <v>61.5</v>
      </c>
      <c r="G1115" s="34">
        <f>TRUNC(TRUNC(E1115,8)*F1115,2)</f>
        <v>0.43</v>
      </c>
    </row>
    <row r="1116" spans="1:7" ht="15" customHeight="1" x14ac:dyDescent="0.25">
      <c r="A1116" s="8"/>
      <c r="B1116" s="8"/>
      <c r="C1116" s="8"/>
      <c r="D1116" s="8"/>
      <c r="E1116" s="101" t="s">
        <v>608</v>
      </c>
      <c r="F1116" s="101"/>
      <c r="G1116" s="43">
        <f>SUM(G1112:G1115)</f>
        <v>6.79</v>
      </c>
    </row>
    <row r="1117" spans="1:7" ht="15" customHeight="1" x14ac:dyDescent="0.25">
      <c r="A1117" s="100" t="s">
        <v>614</v>
      </c>
      <c r="B1117" s="100"/>
      <c r="C1117" s="41" t="s">
        <v>3</v>
      </c>
      <c r="D1117" s="41" t="s">
        <v>4</v>
      </c>
      <c r="E1117" s="41" t="s">
        <v>594</v>
      </c>
      <c r="F1117" s="41" t="s">
        <v>595</v>
      </c>
      <c r="G1117" s="42" t="s">
        <v>596</v>
      </c>
    </row>
    <row r="1118" spans="1:7" ht="21" customHeight="1" x14ac:dyDescent="0.25">
      <c r="A1118" s="28" t="s">
        <v>958</v>
      </c>
      <c r="B1118" s="29" t="s">
        <v>959</v>
      </c>
      <c r="C1118" s="28" t="s">
        <v>39</v>
      </c>
      <c r="D1118" s="28" t="s">
        <v>617</v>
      </c>
      <c r="E1118" s="30">
        <v>7.396983E-2</v>
      </c>
      <c r="F1118" s="31">
        <v>22.95</v>
      </c>
      <c r="G1118" s="34">
        <f>TRUNC(TRUNC(E1118,8)*F1118,2)</f>
        <v>1.69</v>
      </c>
    </row>
    <row r="1119" spans="1:7" ht="21" customHeight="1" x14ac:dyDescent="0.25">
      <c r="A1119" s="28" t="s">
        <v>960</v>
      </c>
      <c r="B1119" s="29" t="s">
        <v>961</v>
      </c>
      <c r="C1119" s="28" t="s">
        <v>39</v>
      </c>
      <c r="D1119" s="28" t="s">
        <v>617</v>
      </c>
      <c r="E1119" s="30">
        <v>7.4038450000000006E-2</v>
      </c>
      <c r="F1119" s="31">
        <v>27.24</v>
      </c>
      <c r="G1119" s="34">
        <f>TRUNC(TRUNC(E1119,8)*F1119,2)</f>
        <v>2.0099999999999998</v>
      </c>
    </row>
    <row r="1120" spans="1:7" ht="18" customHeight="1" x14ac:dyDescent="0.25">
      <c r="A1120" s="8"/>
      <c r="B1120" s="8"/>
      <c r="C1120" s="8"/>
      <c r="D1120" s="8"/>
      <c r="E1120" s="101" t="s">
        <v>621</v>
      </c>
      <c r="F1120" s="101"/>
      <c r="G1120" s="43">
        <f>SUM(G1118:G1119)</f>
        <v>3.6999999999999997</v>
      </c>
    </row>
    <row r="1121" spans="1:7" ht="15" customHeight="1" x14ac:dyDescent="0.25">
      <c r="A1121" s="8"/>
      <c r="B1121" s="8"/>
      <c r="C1121" s="8"/>
      <c r="D1121" s="8"/>
      <c r="E1121" s="97" t="s">
        <v>609</v>
      </c>
      <c r="F1121" s="97"/>
      <c r="G1121" s="44">
        <f>ROUND(SUM(G1116,G1120),2)</f>
        <v>10.49</v>
      </c>
    </row>
    <row r="1122" spans="1:7" ht="15" customHeight="1" x14ac:dyDescent="0.25">
      <c r="A1122" s="8"/>
      <c r="B1122" s="8"/>
      <c r="C1122" s="8"/>
      <c r="D1122" s="8"/>
      <c r="E1122" s="97" t="s">
        <v>610</v>
      </c>
      <c r="F1122" s="97"/>
      <c r="G1122" s="44">
        <f>ROUND(G1121*(29.84/100),2)</f>
        <v>3.13</v>
      </c>
    </row>
    <row r="1123" spans="1:7" ht="15" customHeight="1" x14ac:dyDescent="0.25">
      <c r="A1123" s="8"/>
      <c r="B1123" s="8"/>
      <c r="C1123" s="8"/>
      <c r="D1123" s="8"/>
      <c r="E1123" s="97" t="s">
        <v>611</v>
      </c>
      <c r="F1123" s="97"/>
      <c r="G1123" s="44">
        <f>G1122+G1121</f>
        <v>13.620000000000001</v>
      </c>
    </row>
    <row r="1124" spans="1:7" ht="15" customHeight="1" x14ac:dyDescent="0.25">
      <c r="A1124" s="8"/>
      <c r="B1124" s="8"/>
      <c r="C1124" s="8"/>
      <c r="D1124" s="8"/>
      <c r="E1124" s="97" t="s">
        <v>622</v>
      </c>
      <c r="F1124" s="97"/>
      <c r="G1124" s="45">
        <v>4</v>
      </c>
    </row>
    <row r="1125" spans="1:7" ht="9.9499999999999993" customHeight="1" x14ac:dyDescent="0.25">
      <c r="A1125" s="8"/>
      <c r="B1125" s="8"/>
      <c r="C1125" s="8"/>
      <c r="D1125" s="8"/>
      <c r="E1125" s="98"/>
      <c r="F1125" s="98"/>
      <c r="G1125" s="98"/>
    </row>
    <row r="1126" spans="1:7" ht="20.100000000000001" customHeight="1" x14ac:dyDescent="0.25">
      <c r="A1126" s="99" t="s">
        <v>1002</v>
      </c>
      <c r="B1126" s="99"/>
      <c r="C1126" s="99"/>
      <c r="D1126" s="99"/>
      <c r="E1126" s="99"/>
      <c r="F1126" s="99"/>
      <c r="G1126" s="99"/>
    </row>
    <row r="1127" spans="1:7" ht="15" customHeight="1" x14ac:dyDescent="0.25">
      <c r="A1127" s="100" t="s">
        <v>593</v>
      </c>
      <c r="B1127" s="100"/>
      <c r="C1127" s="41" t="s">
        <v>3</v>
      </c>
      <c r="D1127" s="41" t="s">
        <v>4</v>
      </c>
      <c r="E1127" s="41" t="s">
        <v>594</v>
      </c>
      <c r="F1127" s="41" t="s">
        <v>595</v>
      </c>
      <c r="G1127" s="42" t="s">
        <v>596</v>
      </c>
    </row>
    <row r="1128" spans="1:7" ht="15" customHeight="1" x14ac:dyDescent="0.25">
      <c r="A1128" s="28" t="s">
        <v>968</v>
      </c>
      <c r="B1128" s="29" t="s">
        <v>969</v>
      </c>
      <c r="C1128" s="28" t="s">
        <v>39</v>
      </c>
      <c r="D1128" s="28" t="s">
        <v>22</v>
      </c>
      <c r="E1128" s="30">
        <v>5.8999999999999999E-3</v>
      </c>
      <c r="F1128" s="31">
        <v>54.29</v>
      </c>
      <c r="G1128" s="34">
        <f>TRUNC(TRUNC(E1128,8)*F1128,2)</f>
        <v>0.32</v>
      </c>
    </row>
    <row r="1129" spans="1:7" ht="21" customHeight="1" x14ac:dyDescent="0.25">
      <c r="A1129" s="28" t="s">
        <v>1003</v>
      </c>
      <c r="B1129" s="29" t="s">
        <v>1004</v>
      </c>
      <c r="C1129" s="28" t="s">
        <v>39</v>
      </c>
      <c r="D1129" s="28" t="s">
        <v>22</v>
      </c>
      <c r="E1129" s="30">
        <v>1</v>
      </c>
      <c r="F1129" s="31">
        <v>2.21</v>
      </c>
      <c r="G1129" s="34">
        <f>TRUNC(TRUNC(E1129,8)*F1129,2)</f>
        <v>2.21</v>
      </c>
    </row>
    <row r="1130" spans="1:7" ht="15" customHeight="1" x14ac:dyDescent="0.25">
      <c r="A1130" s="28" t="s">
        <v>954</v>
      </c>
      <c r="B1130" s="29" t="s">
        <v>955</v>
      </c>
      <c r="C1130" s="28" t="s">
        <v>39</v>
      </c>
      <c r="D1130" s="28" t="s">
        <v>22</v>
      </c>
      <c r="E1130" s="30">
        <v>2.81E-2</v>
      </c>
      <c r="F1130" s="31">
        <v>1.75</v>
      </c>
      <c r="G1130" s="34">
        <f>TRUNC(TRUNC(E1130,8)*F1130,2)</f>
        <v>0.04</v>
      </c>
    </row>
    <row r="1131" spans="1:7" ht="21" customHeight="1" x14ac:dyDescent="0.25">
      <c r="A1131" s="28" t="s">
        <v>970</v>
      </c>
      <c r="B1131" s="29" t="s">
        <v>971</v>
      </c>
      <c r="C1131" s="28" t="s">
        <v>39</v>
      </c>
      <c r="D1131" s="28" t="s">
        <v>22</v>
      </c>
      <c r="E1131" s="30">
        <v>7.0000000000000001E-3</v>
      </c>
      <c r="F1131" s="31">
        <v>61.5</v>
      </c>
      <c r="G1131" s="34">
        <f>TRUNC(TRUNC(E1131,8)*F1131,2)</f>
        <v>0.43</v>
      </c>
    </row>
    <row r="1132" spans="1:7" ht="15" customHeight="1" x14ac:dyDescent="0.25">
      <c r="A1132" s="8"/>
      <c r="B1132" s="8"/>
      <c r="C1132" s="8"/>
      <c r="D1132" s="8"/>
      <c r="E1132" s="101" t="s">
        <v>608</v>
      </c>
      <c r="F1132" s="101"/>
      <c r="G1132" s="43">
        <f>SUM(G1128:G1131)</f>
        <v>3</v>
      </c>
    </row>
    <row r="1133" spans="1:7" ht="15" customHeight="1" x14ac:dyDescent="0.25">
      <c r="A1133" s="100" t="s">
        <v>614</v>
      </c>
      <c r="B1133" s="100"/>
      <c r="C1133" s="41" t="s">
        <v>3</v>
      </c>
      <c r="D1133" s="41" t="s">
        <v>4</v>
      </c>
      <c r="E1133" s="41" t="s">
        <v>594</v>
      </c>
      <c r="F1133" s="41" t="s">
        <v>595</v>
      </c>
      <c r="G1133" s="42" t="s">
        <v>596</v>
      </c>
    </row>
    <row r="1134" spans="1:7" ht="21" customHeight="1" x14ac:dyDescent="0.25">
      <c r="A1134" s="28" t="s">
        <v>958</v>
      </c>
      <c r="B1134" s="29" t="s">
        <v>959</v>
      </c>
      <c r="C1134" s="28" t="s">
        <v>39</v>
      </c>
      <c r="D1134" s="28" t="s">
        <v>617</v>
      </c>
      <c r="E1134" s="30">
        <v>9.9219699999999994E-2</v>
      </c>
      <c r="F1134" s="31">
        <v>22.95</v>
      </c>
      <c r="G1134" s="34">
        <f>TRUNC(TRUNC(E1134,8)*F1134,2)</f>
        <v>2.27</v>
      </c>
    </row>
    <row r="1135" spans="1:7" ht="21" customHeight="1" x14ac:dyDescent="0.25">
      <c r="A1135" s="28" t="s">
        <v>960</v>
      </c>
      <c r="B1135" s="29" t="s">
        <v>961</v>
      </c>
      <c r="C1135" s="28" t="s">
        <v>39</v>
      </c>
      <c r="D1135" s="28" t="s">
        <v>617</v>
      </c>
      <c r="E1135" s="30">
        <v>9.9219699999999994E-2</v>
      </c>
      <c r="F1135" s="31">
        <v>27.24</v>
      </c>
      <c r="G1135" s="34">
        <f>TRUNC(TRUNC(E1135,8)*F1135,2)</f>
        <v>2.7</v>
      </c>
    </row>
    <row r="1136" spans="1:7" ht="18" customHeight="1" x14ac:dyDescent="0.25">
      <c r="A1136" s="8"/>
      <c r="B1136" s="8"/>
      <c r="C1136" s="8"/>
      <c r="D1136" s="8"/>
      <c r="E1136" s="101" t="s">
        <v>621</v>
      </c>
      <c r="F1136" s="101"/>
      <c r="G1136" s="43">
        <f>SUM(G1134:G1135)</f>
        <v>4.9700000000000006</v>
      </c>
    </row>
    <row r="1137" spans="1:7" ht="15" customHeight="1" x14ac:dyDescent="0.25">
      <c r="A1137" s="8"/>
      <c r="B1137" s="8"/>
      <c r="C1137" s="8"/>
      <c r="D1137" s="8"/>
      <c r="E1137" s="97" t="s">
        <v>609</v>
      </c>
      <c r="F1137" s="97"/>
      <c r="G1137" s="44">
        <f>ROUND(SUM(G1132,G1136),2)</f>
        <v>7.97</v>
      </c>
    </row>
    <row r="1138" spans="1:7" ht="15" customHeight="1" x14ac:dyDescent="0.25">
      <c r="A1138" s="8"/>
      <c r="B1138" s="8"/>
      <c r="C1138" s="8"/>
      <c r="D1138" s="8"/>
      <c r="E1138" s="97" t="s">
        <v>610</v>
      </c>
      <c r="F1138" s="97"/>
      <c r="G1138" s="44">
        <f>ROUND(G1137*(29.84/100),2)</f>
        <v>2.38</v>
      </c>
    </row>
    <row r="1139" spans="1:7" ht="15" customHeight="1" x14ac:dyDescent="0.25">
      <c r="A1139" s="8"/>
      <c r="B1139" s="8"/>
      <c r="C1139" s="8"/>
      <c r="D1139" s="8"/>
      <c r="E1139" s="97" t="s">
        <v>611</v>
      </c>
      <c r="F1139" s="97"/>
      <c r="G1139" s="44">
        <f>G1138+G1137</f>
        <v>10.35</v>
      </c>
    </row>
    <row r="1140" spans="1:7" ht="15" customHeight="1" x14ac:dyDescent="0.25">
      <c r="A1140" s="8"/>
      <c r="B1140" s="8"/>
      <c r="C1140" s="8"/>
      <c r="D1140" s="8"/>
      <c r="E1140" s="97" t="s">
        <v>622</v>
      </c>
      <c r="F1140" s="97"/>
      <c r="G1140" s="45">
        <v>16</v>
      </c>
    </row>
    <row r="1141" spans="1:7" ht="9.9499999999999993" customHeight="1" x14ac:dyDescent="0.25">
      <c r="A1141" s="8"/>
      <c r="B1141" s="8"/>
      <c r="C1141" s="8"/>
      <c r="D1141" s="8"/>
      <c r="E1141" s="98"/>
      <c r="F1141" s="98"/>
      <c r="G1141" s="98"/>
    </row>
    <row r="1142" spans="1:7" ht="20.100000000000001" customHeight="1" x14ac:dyDescent="0.25">
      <c r="A1142" s="99" t="s">
        <v>1005</v>
      </c>
      <c r="B1142" s="99"/>
      <c r="C1142" s="99"/>
      <c r="D1142" s="99"/>
      <c r="E1142" s="99"/>
      <c r="F1142" s="99"/>
      <c r="G1142" s="99"/>
    </row>
    <row r="1143" spans="1:7" ht="15" customHeight="1" x14ac:dyDescent="0.25">
      <c r="A1143" s="100" t="s">
        <v>593</v>
      </c>
      <c r="B1143" s="100"/>
      <c r="C1143" s="41" t="s">
        <v>3</v>
      </c>
      <c r="D1143" s="41" t="s">
        <v>4</v>
      </c>
      <c r="E1143" s="41" t="s">
        <v>594</v>
      </c>
      <c r="F1143" s="41" t="s">
        <v>595</v>
      </c>
      <c r="G1143" s="42" t="s">
        <v>596</v>
      </c>
    </row>
    <row r="1144" spans="1:7" ht="15" customHeight="1" x14ac:dyDescent="0.25">
      <c r="A1144" s="28" t="s">
        <v>954</v>
      </c>
      <c r="B1144" s="29" t="s">
        <v>955</v>
      </c>
      <c r="C1144" s="28" t="s">
        <v>39</v>
      </c>
      <c r="D1144" s="28" t="s">
        <v>22</v>
      </c>
      <c r="E1144" s="30">
        <v>1.6299999999999999E-2</v>
      </c>
      <c r="F1144" s="31">
        <v>1.75</v>
      </c>
      <c r="G1144" s="34">
        <f>TRUNC(TRUNC(E1144,8)*F1144,2)</f>
        <v>0.02</v>
      </c>
    </row>
    <row r="1145" spans="1:7" ht="21" customHeight="1" x14ac:dyDescent="0.25">
      <c r="A1145" s="28" t="s">
        <v>1006</v>
      </c>
      <c r="B1145" s="29" t="s">
        <v>1007</v>
      </c>
      <c r="C1145" s="28" t="s">
        <v>39</v>
      </c>
      <c r="D1145" s="28" t="s">
        <v>89</v>
      </c>
      <c r="E1145" s="30">
        <v>1.0548999999999999</v>
      </c>
      <c r="F1145" s="31">
        <v>5.71</v>
      </c>
      <c r="G1145" s="34">
        <f>TRUNC(TRUNC(E1145,8)*F1145,2)</f>
        <v>6.02</v>
      </c>
    </row>
    <row r="1146" spans="1:7" ht="15" customHeight="1" x14ac:dyDescent="0.25">
      <c r="A1146" s="8"/>
      <c r="B1146" s="8"/>
      <c r="C1146" s="8"/>
      <c r="D1146" s="8"/>
      <c r="E1146" s="101" t="s">
        <v>608</v>
      </c>
      <c r="F1146" s="101"/>
      <c r="G1146" s="43">
        <f>SUM(G1144:G1145)</f>
        <v>6.0399999999999991</v>
      </c>
    </row>
    <row r="1147" spans="1:7" ht="15" customHeight="1" x14ac:dyDescent="0.25">
      <c r="A1147" s="100" t="s">
        <v>614</v>
      </c>
      <c r="B1147" s="100"/>
      <c r="C1147" s="41" t="s">
        <v>3</v>
      </c>
      <c r="D1147" s="41" t="s">
        <v>4</v>
      </c>
      <c r="E1147" s="41" t="s">
        <v>594</v>
      </c>
      <c r="F1147" s="41" t="s">
        <v>595</v>
      </c>
      <c r="G1147" s="42" t="s">
        <v>596</v>
      </c>
    </row>
    <row r="1148" spans="1:7" ht="21" customHeight="1" x14ac:dyDescent="0.25">
      <c r="A1148" s="28" t="s">
        <v>958</v>
      </c>
      <c r="B1148" s="29" t="s">
        <v>959</v>
      </c>
      <c r="C1148" s="28" t="s">
        <v>39</v>
      </c>
      <c r="D1148" s="28" t="s">
        <v>617</v>
      </c>
      <c r="E1148" s="30">
        <v>0.22970974</v>
      </c>
      <c r="F1148" s="31">
        <v>22.95</v>
      </c>
      <c r="G1148" s="34">
        <f>TRUNC(TRUNC(E1148,8)*F1148,2)</f>
        <v>5.27</v>
      </c>
    </row>
    <row r="1149" spans="1:7" ht="21" customHeight="1" x14ac:dyDescent="0.25">
      <c r="A1149" s="28" t="s">
        <v>960</v>
      </c>
      <c r="B1149" s="29" t="s">
        <v>961</v>
      </c>
      <c r="C1149" s="28" t="s">
        <v>39</v>
      </c>
      <c r="D1149" s="28" t="s">
        <v>617</v>
      </c>
      <c r="E1149" s="30">
        <v>0.22970974</v>
      </c>
      <c r="F1149" s="31">
        <v>27.24</v>
      </c>
      <c r="G1149" s="34">
        <f>TRUNC(TRUNC(E1149,8)*F1149,2)</f>
        <v>6.25</v>
      </c>
    </row>
    <row r="1150" spans="1:7" ht="18" customHeight="1" x14ac:dyDescent="0.25">
      <c r="A1150" s="8"/>
      <c r="B1150" s="8"/>
      <c r="C1150" s="8"/>
      <c r="D1150" s="8"/>
      <c r="E1150" s="101" t="s">
        <v>621</v>
      </c>
      <c r="F1150" s="101"/>
      <c r="G1150" s="43">
        <f>SUM(G1148:G1149)</f>
        <v>11.52</v>
      </c>
    </row>
    <row r="1151" spans="1:7" ht="15" customHeight="1" x14ac:dyDescent="0.25">
      <c r="A1151" s="8"/>
      <c r="B1151" s="8"/>
      <c r="C1151" s="8"/>
      <c r="D1151" s="8"/>
      <c r="E1151" s="97" t="s">
        <v>609</v>
      </c>
      <c r="F1151" s="97"/>
      <c r="G1151" s="44">
        <f>ROUND(SUM(G1146,G1150),2)</f>
        <v>17.559999999999999</v>
      </c>
    </row>
    <row r="1152" spans="1:7" ht="15" customHeight="1" x14ac:dyDescent="0.25">
      <c r="A1152" s="8"/>
      <c r="B1152" s="8"/>
      <c r="C1152" s="8"/>
      <c r="D1152" s="8"/>
      <c r="E1152" s="97" t="s">
        <v>610</v>
      </c>
      <c r="F1152" s="97"/>
      <c r="G1152" s="44">
        <f>ROUND(G1151*(29.84/100),2)</f>
        <v>5.24</v>
      </c>
    </row>
    <row r="1153" spans="1:7" ht="15" customHeight="1" x14ac:dyDescent="0.25">
      <c r="A1153" s="8"/>
      <c r="B1153" s="8"/>
      <c r="C1153" s="8"/>
      <c r="D1153" s="8"/>
      <c r="E1153" s="97" t="s">
        <v>611</v>
      </c>
      <c r="F1153" s="97"/>
      <c r="G1153" s="44">
        <f>G1152+G1151</f>
        <v>22.799999999999997</v>
      </c>
    </row>
    <row r="1154" spans="1:7" ht="15" customHeight="1" x14ac:dyDescent="0.25">
      <c r="A1154" s="8"/>
      <c r="B1154" s="8"/>
      <c r="C1154" s="8"/>
      <c r="D1154" s="8"/>
      <c r="E1154" s="97" t="s">
        <v>756</v>
      </c>
      <c r="F1154" s="97"/>
      <c r="G1154" s="45">
        <v>47.31</v>
      </c>
    </row>
    <row r="1155" spans="1:7" ht="9.9499999999999993" customHeight="1" x14ac:dyDescent="0.25">
      <c r="A1155" s="8"/>
      <c r="B1155" s="8"/>
      <c r="C1155" s="8"/>
      <c r="D1155" s="8"/>
      <c r="E1155" s="98"/>
      <c r="F1155" s="98"/>
      <c r="G1155" s="98"/>
    </row>
    <row r="1156" spans="1:7" ht="20.100000000000001" customHeight="1" x14ac:dyDescent="0.25">
      <c r="A1156" s="99" t="s">
        <v>1008</v>
      </c>
      <c r="B1156" s="99"/>
      <c r="C1156" s="99"/>
      <c r="D1156" s="99"/>
      <c r="E1156" s="99"/>
      <c r="F1156" s="99"/>
      <c r="G1156" s="99"/>
    </row>
    <row r="1157" spans="1:7" ht="15" customHeight="1" x14ac:dyDescent="0.25">
      <c r="A1157" s="100" t="s">
        <v>593</v>
      </c>
      <c r="B1157" s="100"/>
      <c r="C1157" s="41" t="s">
        <v>3</v>
      </c>
      <c r="D1157" s="41" t="s">
        <v>4</v>
      </c>
      <c r="E1157" s="41" t="s">
        <v>594</v>
      </c>
      <c r="F1157" s="41" t="s">
        <v>595</v>
      </c>
      <c r="G1157" s="42" t="s">
        <v>596</v>
      </c>
    </row>
    <row r="1158" spans="1:7" ht="15" customHeight="1" x14ac:dyDescent="0.25">
      <c r="A1158" s="28" t="s">
        <v>954</v>
      </c>
      <c r="B1158" s="29" t="s">
        <v>955</v>
      </c>
      <c r="C1158" s="28" t="s">
        <v>39</v>
      </c>
      <c r="D1158" s="28" t="s">
        <v>22</v>
      </c>
      <c r="E1158" s="30">
        <v>1.77E-2</v>
      </c>
      <c r="F1158" s="31">
        <v>1.75</v>
      </c>
      <c r="G1158" s="34">
        <f>TRUNC(TRUNC(E1158,8)*F1158,2)</f>
        <v>0.03</v>
      </c>
    </row>
    <row r="1159" spans="1:7" ht="21" customHeight="1" x14ac:dyDescent="0.25">
      <c r="A1159" s="28" t="s">
        <v>1009</v>
      </c>
      <c r="B1159" s="29" t="s">
        <v>1010</v>
      </c>
      <c r="C1159" s="28" t="s">
        <v>39</v>
      </c>
      <c r="D1159" s="28" t="s">
        <v>89</v>
      </c>
      <c r="E1159" s="30">
        <v>1.0548999999999999</v>
      </c>
      <c r="F1159" s="31">
        <v>9.43</v>
      </c>
      <c r="G1159" s="34">
        <f>TRUNC(TRUNC(E1159,8)*F1159,2)</f>
        <v>9.94</v>
      </c>
    </row>
    <row r="1160" spans="1:7" ht="15" customHeight="1" x14ac:dyDescent="0.25">
      <c r="A1160" s="8"/>
      <c r="B1160" s="8"/>
      <c r="C1160" s="8"/>
      <c r="D1160" s="8"/>
      <c r="E1160" s="101" t="s">
        <v>608</v>
      </c>
      <c r="F1160" s="101"/>
      <c r="G1160" s="43">
        <f>SUM(G1158:G1159)</f>
        <v>9.9699999999999989</v>
      </c>
    </row>
    <row r="1161" spans="1:7" ht="15" customHeight="1" x14ac:dyDescent="0.25">
      <c r="A1161" s="100" t="s">
        <v>614</v>
      </c>
      <c r="B1161" s="100"/>
      <c r="C1161" s="41" t="s">
        <v>3</v>
      </c>
      <c r="D1161" s="41" t="s">
        <v>4</v>
      </c>
      <c r="E1161" s="41" t="s">
        <v>594</v>
      </c>
      <c r="F1161" s="41" t="s">
        <v>595</v>
      </c>
      <c r="G1161" s="42" t="s">
        <v>596</v>
      </c>
    </row>
    <row r="1162" spans="1:7" ht="21" customHeight="1" x14ac:dyDescent="0.25">
      <c r="A1162" s="28" t="s">
        <v>958</v>
      </c>
      <c r="B1162" s="29" t="s">
        <v>959</v>
      </c>
      <c r="C1162" s="28" t="s">
        <v>39</v>
      </c>
      <c r="D1162" s="28" t="s">
        <v>617</v>
      </c>
      <c r="E1162" s="30">
        <v>0.24941203000000001</v>
      </c>
      <c r="F1162" s="31">
        <v>22.95</v>
      </c>
      <c r="G1162" s="34">
        <f>TRUNC(TRUNC(E1162,8)*F1162,2)</f>
        <v>5.72</v>
      </c>
    </row>
    <row r="1163" spans="1:7" ht="21" customHeight="1" x14ac:dyDescent="0.25">
      <c r="A1163" s="28" t="s">
        <v>960</v>
      </c>
      <c r="B1163" s="29" t="s">
        <v>961</v>
      </c>
      <c r="C1163" s="28" t="s">
        <v>39</v>
      </c>
      <c r="D1163" s="28" t="s">
        <v>617</v>
      </c>
      <c r="E1163" s="30">
        <v>0.24984775000000001</v>
      </c>
      <c r="F1163" s="31">
        <v>27.24</v>
      </c>
      <c r="G1163" s="34">
        <f>TRUNC(TRUNC(E1163,8)*F1163,2)</f>
        <v>6.8</v>
      </c>
    </row>
    <row r="1164" spans="1:7" ht="18" customHeight="1" x14ac:dyDescent="0.25">
      <c r="A1164" s="8"/>
      <c r="B1164" s="8"/>
      <c r="C1164" s="8"/>
      <c r="D1164" s="8"/>
      <c r="E1164" s="101" t="s">
        <v>621</v>
      </c>
      <c r="F1164" s="101"/>
      <c r="G1164" s="43">
        <f>SUM(G1162:G1163)</f>
        <v>12.52</v>
      </c>
    </row>
    <row r="1165" spans="1:7" ht="15" customHeight="1" x14ac:dyDescent="0.25">
      <c r="A1165" s="8"/>
      <c r="B1165" s="8"/>
      <c r="C1165" s="8"/>
      <c r="D1165" s="8"/>
      <c r="E1165" s="97" t="s">
        <v>609</v>
      </c>
      <c r="F1165" s="97"/>
      <c r="G1165" s="44">
        <f>ROUND(SUM(G1160,G1164),2)</f>
        <v>22.49</v>
      </c>
    </row>
    <row r="1166" spans="1:7" ht="15" customHeight="1" x14ac:dyDescent="0.25">
      <c r="A1166" s="8"/>
      <c r="B1166" s="8"/>
      <c r="C1166" s="8"/>
      <c r="D1166" s="8"/>
      <c r="E1166" s="97" t="s">
        <v>610</v>
      </c>
      <c r="F1166" s="97"/>
      <c r="G1166" s="44">
        <f>ROUND(G1165*(29.84/100),2)</f>
        <v>6.71</v>
      </c>
    </row>
    <row r="1167" spans="1:7" ht="15" customHeight="1" x14ac:dyDescent="0.25">
      <c r="A1167" s="8"/>
      <c r="B1167" s="8"/>
      <c r="C1167" s="8"/>
      <c r="D1167" s="8"/>
      <c r="E1167" s="97" t="s">
        <v>611</v>
      </c>
      <c r="F1167" s="97"/>
      <c r="G1167" s="44">
        <f>G1166+G1165</f>
        <v>29.2</v>
      </c>
    </row>
    <row r="1168" spans="1:7" ht="15" customHeight="1" x14ac:dyDescent="0.25">
      <c r="A1168" s="8"/>
      <c r="B1168" s="8"/>
      <c r="C1168" s="8"/>
      <c r="D1168" s="8"/>
      <c r="E1168" s="97" t="s">
        <v>756</v>
      </c>
      <c r="F1168" s="97"/>
      <c r="G1168" s="45">
        <v>48.91</v>
      </c>
    </row>
    <row r="1169" spans="1:7" ht="9.9499999999999993" customHeight="1" x14ac:dyDescent="0.25">
      <c r="A1169" s="8"/>
      <c r="B1169" s="8"/>
      <c r="C1169" s="8"/>
      <c r="D1169" s="8"/>
      <c r="E1169" s="98"/>
      <c r="F1169" s="98"/>
      <c r="G1169" s="98"/>
    </row>
    <row r="1170" spans="1:7" ht="20.100000000000001" customHeight="1" x14ac:dyDescent="0.25">
      <c r="A1170" s="99" t="s">
        <v>1011</v>
      </c>
      <c r="B1170" s="99"/>
      <c r="C1170" s="99"/>
      <c r="D1170" s="99"/>
      <c r="E1170" s="99"/>
      <c r="F1170" s="99"/>
      <c r="G1170" s="99"/>
    </row>
    <row r="1171" spans="1:7" ht="15" customHeight="1" x14ac:dyDescent="0.25">
      <c r="A1171" s="100" t="s">
        <v>593</v>
      </c>
      <c r="B1171" s="100"/>
      <c r="C1171" s="41" t="s">
        <v>3</v>
      </c>
      <c r="D1171" s="41" t="s">
        <v>4</v>
      </c>
      <c r="E1171" s="41" t="s">
        <v>594</v>
      </c>
      <c r="F1171" s="41" t="s">
        <v>595</v>
      </c>
      <c r="G1171" s="42" t="s">
        <v>596</v>
      </c>
    </row>
    <row r="1172" spans="1:7" ht="15" customHeight="1" x14ac:dyDescent="0.25">
      <c r="A1172" s="28" t="s">
        <v>954</v>
      </c>
      <c r="B1172" s="29" t="s">
        <v>955</v>
      </c>
      <c r="C1172" s="28" t="s">
        <v>39</v>
      </c>
      <c r="D1172" s="28" t="s">
        <v>22</v>
      </c>
      <c r="E1172" s="30">
        <v>2.12E-2</v>
      </c>
      <c r="F1172" s="31">
        <v>1.75</v>
      </c>
      <c r="G1172" s="34">
        <f>TRUNC(TRUNC(E1172,8)*F1172,2)</f>
        <v>0.03</v>
      </c>
    </row>
    <row r="1173" spans="1:7" ht="21" customHeight="1" x14ac:dyDescent="0.25">
      <c r="A1173" s="28" t="s">
        <v>1012</v>
      </c>
      <c r="B1173" s="29" t="s">
        <v>1013</v>
      </c>
      <c r="C1173" s="28" t="s">
        <v>39</v>
      </c>
      <c r="D1173" s="28" t="s">
        <v>89</v>
      </c>
      <c r="E1173" s="30">
        <v>1.0548999999999999</v>
      </c>
      <c r="F1173" s="31">
        <v>12.37</v>
      </c>
      <c r="G1173" s="34">
        <f>TRUNC(TRUNC(E1173,8)*F1173,2)</f>
        <v>13.04</v>
      </c>
    </row>
    <row r="1174" spans="1:7" ht="15" customHeight="1" x14ac:dyDescent="0.25">
      <c r="A1174" s="8"/>
      <c r="B1174" s="8"/>
      <c r="C1174" s="8"/>
      <c r="D1174" s="8"/>
      <c r="E1174" s="101" t="s">
        <v>608</v>
      </c>
      <c r="F1174" s="101"/>
      <c r="G1174" s="43">
        <f>SUM(G1172:G1173)</f>
        <v>13.069999999999999</v>
      </c>
    </row>
    <row r="1175" spans="1:7" ht="15" customHeight="1" x14ac:dyDescent="0.25">
      <c r="A1175" s="100" t="s">
        <v>614</v>
      </c>
      <c r="B1175" s="100"/>
      <c r="C1175" s="41" t="s">
        <v>3</v>
      </c>
      <c r="D1175" s="41" t="s">
        <v>4</v>
      </c>
      <c r="E1175" s="41" t="s">
        <v>594</v>
      </c>
      <c r="F1175" s="41" t="s">
        <v>595</v>
      </c>
      <c r="G1175" s="42" t="s">
        <v>596</v>
      </c>
    </row>
    <row r="1176" spans="1:7" ht="21" customHeight="1" x14ac:dyDescent="0.25">
      <c r="A1176" s="28" t="s">
        <v>958</v>
      </c>
      <c r="B1176" s="29" t="s">
        <v>959</v>
      </c>
      <c r="C1176" s="28" t="s">
        <v>39</v>
      </c>
      <c r="D1176" s="28" t="s">
        <v>617</v>
      </c>
      <c r="E1176" s="30">
        <v>0.29903871999999998</v>
      </c>
      <c r="F1176" s="31">
        <v>22.95</v>
      </c>
      <c r="G1176" s="34">
        <f>TRUNC(TRUNC(E1176,8)*F1176,2)</f>
        <v>6.86</v>
      </c>
    </row>
    <row r="1177" spans="1:7" ht="21" customHeight="1" x14ac:dyDescent="0.25">
      <c r="A1177" s="28" t="s">
        <v>960</v>
      </c>
      <c r="B1177" s="29" t="s">
        <v>961</v>
      </c>
      <c r="C1177" s="28" t="s">
        <v>39</v>
      </c>
      <c r="D1177" s="28" t="s">
        <v>617</v>
      </c>
      <c r="E1177" s="30">
        <v>0.29947444000000001</v>
      </c>
      <c r="F1177" s="31">
        <v>27.24</v>
      </c>
      <c r="G1177" s="34">
        <f>TRUNC(TRUNC(E1177,8)*F1177,2)</f>
        <v>8.15</v>
      </c>
    </row>
    <row r="1178" spans="1:7" ht="18" customHeight="1" x14ac:dyDescent="0.25">
      <c r="A1178" s="8"/>
      <c r="B1178" s="8"/>
      <c r="C1178" s="8"/>
      <c r="D1178" s="8"/>
      <c r="E1178" s="101" t="s">
        <v>621</v>
      </c>
      <c r="F1178" s="101"/>
      <c r="G1178" s="43">
        <f>SUM(G1176:G1177)</f>
        <v>15.010000000000002</v>
      </c>
    </row>
    <row r="1179" spans="1:7" ht="15" customHeight="1" x14ac:dyDescent="0.25">
      <c r="A1179" s="8"/>
      <c r="B1179" s="8"/>
      <c r="C1179" s="8"/>
      <c r="D1179" s="8"/>
      <c r="E1179" s="97" t="s">
        <v>609</v>
      </c>
      <c r="F1179" s="97"/>
      <c r="G1179" s="44">
        <f>ROUND(SUM(G1174,G1178),2)</f>
        <v>28.08</v>
      </c>
    </row>
    <row r="1180" spans="1:7" ht="15" customHeight="1" x14ac:dyDescent="0.25">
      <c r="A1180" s="8"/>
      <c r="B1180" s="8"/>
      <c r="C1180" s="8"/>
      <c r="D1180" s="8"/>
      <c r="E1180" s="97" t="s">
        <v>610</v>
      </c>
      <c r="F1180" s="97"/>
      <c r="G1180" s="44">
        <f>ROUND(G1179*(29.84/100),2)</f>
        <v>8.3800000000000008</v>
      </c>
    </row>
    <row r="1181" spans="1:7" ht="15" customHeight="1" x14ac:dyDescent="0.25">
      <c r="A1181" s="8"/>
      <c r="B1181" s="8"/>
      <c r="C1181" s="8"/>
      <c r="D1181" s="8"/>
      <c r="E1181" s="97" t="s">
        <v>611</v>
      </c>
      <c r="F1181" s="97"/>
      <c r="G1181" s="44">
        <f>G1180+G1179</f>
        <v>36.46</v>
      </c>
    </row>
    <row r="1182" spans="1:7" ht="15" customHeight="1" x14ac:dyDescent="0.25">
      <c r="A1182" s="8"/>
      <c r="B1182" s="8"/>
      <c r="C1182" s="8"/>
      <c r="D1182" s="8"/>
      <c r="E1182" s="97" t="s">
        <v>756</v>
      </c>
      <c r="F1182" s="97"/>
      <c r="G1182" s="45">
        <v>26.34</v>
      </c>
    </row>
    <row r="1183" spans="1:7" ht="9.9499999999999993" customHeight="1" x14ac:dyDescent="0.25">
      <c r="A1183" s="8"/>
      <c r="B1183" s="8"/>
      <c r="C1183" s="8"/>
      <c r="D1183" s="8"/>
      <c r="E1183" s="98"/>
      <c r="F1183" s="98"/>
      <c r="G1183" s="98"/>
    </row>
    <row r="1184" spans="1:7" ht="20.100000000000001" customHeight="1" x14ac:dyDescent="0.25">
      <c r="A1184" s="99" t="s">
        <v>1014</v>
      </c>
      <c r="B1184" s="99"/>
      <c r="C1184" s="99"/>
      <c r="D1184" s="99"/>
      <c r="E1184" s="99"/>
      <c r="F1184" s="99"/>
      <c r="G1184" s="99"/>
    </row>
    <row r="1185" spans="1:7" ht="15" customHeight="1" x14ac:dyDescent="0.25">
      <c r="A1185" s="100" t="s">
        <v>593</v>
      </c>
      <c r="B1185" s="100"/>
      <c r="C1185" s="41" t="s">
        <v>3</v>
      </c>
      <c r="D1185" s="41" t="s">
        <v>4</v>
      </c>
      <c r="E1185" s="41" t="s">
        <v>594</v>
      </c>
      <c r="F1185" s="41" t="s">
        <v>595</v>
      </c>
      <c r="G1185" s="42" t="s">
        <v>596</v>
      </c>
    </row>
    <row r="1186" spans="1:7" ht="15" customHeight="1" x14ac:dyDescent="0.25">
      <c r="A1186" s="28" t="s">
        <v>954</v>
      </c>
      <c r="B1186" s="29" t="s">
        <v>955</v>
      </c>
      <c r="C1186" s="28" t="s">
        <v>39</v>
      </c>
      <c r="D1186" s="28" t="s">
        <v>22</v>
      </c>
      <c r="E1186" s="30">
        <v>1.3299999999999999E-2</v>
      </c>
      <c r="F1186" s="31">
        <v>1.75</v>
      </c>
      <c r="G1186" s="34">
        <f>TRUNC(TRUNC(E1186,8)*F1186,2)</f>
        <v>0.02</v>
      </c>
    </row>
    <row r="1187" spans="1:7" ht="21" customHeight="1" x14ac:dyDescent="0.25">
      <c r="A1187" s="28" t="s">
        <v>1015</v>
      </c>
      <c r="B1187" s="29" t="s">
        <v>1016</v>
      </c>
      <c r="C1187" s="28" t="s">
        <v>39</v>
      </c>
      <c r="D1187" s="28" t="s">
        <v>89</v>
      </c>
      <c r="E1187" s="30">
        <v>1.0548999999999999</v>
      </c>
      <c r="F1187" s="31">
        <v>13.07</v>
      </c>
      <c r="G1187" s="34">
        <f>TRUNC(TRUNC(E1187,8)*F1187,2)</f>
        <v>13.78</v>
      </c>
    </row>
    <row r="1188" spans="1:7" ht="15" customHeight="1" x14ac:dyDescent="0.25">
      <c r="A1188" s="8"/>
      <c r="B1188" s="8"/>
      <c r="C1188" s="8"/>
      <c r="D1188" s="8"/>
      <c r="E1188" s="101" t="s">
        <v>608</v>
      </c>
      <c r="F1188" s="101"/>
      <c r="G1188" s="43">
        <f>SUM(G1186:G1187)</f>
        <v>13.799999999999999</v>
      </c>
    </row>
    <row r="1189" spans="1:7" ht="15" customHeight="1" x14ac:dyDescent="0.25">
      <c r="A1189" s="100" t="s">
        <v>614</v>
      </c>
      <c r="B1189" s="100"/>
      <c r="C1189" s="41" t="s">
        <v>3</v>
      </c>
      <c r="D1189" s="41" t="s">
        <v>4</v>
      </c>
      <c r="E1189" s="41" t="s">
        <v>594</v>
      </c>
      <c r="F1189" s="41" t="s">
        <v>595</v>
      </c>
      <c r="G1189" s="42" t="s">
        <v>596</v>
      </c>
    </row>
    <row r="1190" spans="1:7" ht="21" customHeight="1" x14ac:dyDescent="0.25">
      <c r="A1190" s="28" t="s">
        <v>958</v>
      </c>
      <c r="B1190" s="29" t="s">
        <v>959</v>
      </c>
      <c r="C1190" s="28" t="s">
        <v>39</v>
      </c>
      <c r="D1190" s="28" t="s">
        <v>617</v>
      </c>
      <c r="E1190" s="30">
        <v>0.18770677999999999</v>
      </c>
      <c r="F1190" s="31">
        <v>22.95</v>
      </c>
      <c r="G1190" s="34">
        <f>TRUNC(TRUNC(E1190,8)*F1190,2)</f>
        <v>4.3</v>
      </c>
    </row>
    <row r="1191" spans="1:7" ht="21" customHeight="1" x14ac:dyDescent="0.25">
      <c r="A1191" s="28" t="s">
        <v>960</v>
      </c>
      <c r="B1191" s="29" t="s">
        <v>961</v>
      </c>
      <c r="C1191" s="28" t="s">
        <v>39</v>
      </c>
      <c r="D1191" s="28" t="s">
        <v>617</v>
      </c>
      <c r="E1191" s="30">
        <v>0.18770677999999999</v>
      </c>
      <c r="F1191" s="31">
        <v>27.24</v>
      </c>
      <c r="G1191" s="34">
        <f>TRUNC(TRUNC(E1191,8)*F1191,2)</f>
        <v>5.1100000000000003</v>
      </c>
    </row>
    <row r="1192" spans="1:7" ht="18" customHeight="1" x14ac:dyDescent="0.25">
      <c r="A1192" s="8"/>
      <c r="B1192" s="8"/>
      <c r="C1192" s="8"/>
      <c r="D1192" s="8"/>
      <c r="E1192" s="101" t="s">
        <v>621</v>
      </c>
      <c r="F1192" s="101"/>
      <c r="G1192" s="43">
        <f>SUM(G1190:G1191)</f>
        <v>9.41</v>
      </c>
    </row>
    <row r="1193" spans="1:7" ht="15" customHeight="1" x14ac:dyDescent="0.25">
      <c r="A1193" s="8"/>
      <c r="B1193" s="8"/>
      <c r="C1193" s="8"/>
      <c r="D1193" s="8"/>
      <c r="E1193" s="97" t="s">
        <v>609</v>
      </c>
      <c r="F1193" s="97"/>
      <c r="G1193" s="44">
        <f>ROUND(SUM(G1188,G1192),2)</f>
        <v>23.21</v>
      </c>
    </row>
    <row r="1194" spans="1:7" ht="15" customHeight="1" x14ac:dyDescent="0.25">
      <c r="A1194" s="8"/>
      <c r="B1194" s="8"/>
      <c r="C1194" s="8"/>
      <c r="D1194" s="8"/>
      <c r="E1194" s="97" t="s">
        <v>610</v>
      </c>
      <c r="F1194" s="97"/>
      <c r="G1194" s="44">
        <f>ROUND(G1193*(29.84/100),2)</f>
        <v>6.93</v>
      </c>
    </row>
    <row r="1195" spans="1:7" ht="15" customHeight="1" x14ac:dyDescent="0.25">
      <c r="A1195" s="8"/>
      <c r="B1195" s="8"/>
      <c r="C1195" s="8"/>
      <c r="D1195" s="8"/>
      <c r="E1195" s="97" t="s">
        <v>611</v>
      </c>
      <c r="F1195" s="97"/>
      <c r="G1195" s="44">
        <f>G1194+G1193</f>
        <v>30.14</v>
      </c>
    </row>
    <row r="1196" spans="1:7" ht="15" customHeight="1" x14ac:dyDescent="0.25">
      <c r="A1196" s="8"/>
      <c r="B1196" s="8"/>
      <c r="C1196" s="8"/>
      <c r="D1196" s="8"/>
      <c r="E1196" s="97" t="s">
        <v>756</v>
      </c>
      <c r="F1196" s="97"/>
      <c r="G1196" s="45">
        <v>54.89</v>
      </c>
    </row>
    <row r="1197" spans="1:7" ht="9.9499999999999993" customHeight="1" x14ac:dyDescent="0.25">
      <c r="A1197" s="8"/>
      <c r="B1197" s="8"/>
      <c r="C1197" s="8"/>
      <c r="D1197" s="8"/>
      <c r="E1197" s="98"/>
      <c r="F1197" s="98"/>
      <c r="G1197" s="98"/>
    </row>
    <row r="1198" spans="1:7" ht="20.100000000000001" customHeight="1" x14ac:dyDescent="0.25">
      <c r="A1198" s="99" t="s">
        <v>1017</v>
      </c>
      <c r="B1198" s="99"/>
      <c r="C1198" s="99"/>
      <c r="D1198" s="99"/>
      <c r="E1198" s="99"/>
      <c r="F1198" s="99"/>
      <c r="G1198" s="99"/>
    </row>
    <row r="1199" spans="1:7" ht="15" customHeight="1" x14ac:dyDescent="0.25">
      <c r="A1199" s="100" t="s">
        <v>593</v>
      </c>
      <c r="B1199" s="100"/>
      <c r="C1199" s="41" t="s">
        <v>3</v>
      </c>
      <c r="D1199" s="41" t="s">
        <v>4</v>
      </c>
      <c r="E1199" s="41" t="s">
        <v>594</v>
      </c>
      <c r="F1199" s="41" t="s">
        <v>595</v>
      </c>
      <c r="G1199" s="42" t="s">
        <v>596</v>
      </c>
    </row>
    <row r="1200" spans="1:7" ht="15" customHeight="1" x14ac:dyDescent="0.25">
      <c r="A1200" s="28" t="s">
        <v>954</v>
      </c>
      <c r="B1200" s="29" t="s">
        <v>955</v>
      </c>
      <c r="C1200" s="28" t="s">
        <v>39</v>
      </c>
      <c r="D1200" s="28" t="s">
        <v>22</v>
      </c>
      <c r="E1200" s="30">
        <v>1.7299999999999999E-2</v>
      </c>
      <c r="F1200" s="31">
        <v>1.75</v>
      </c>
      <c r="G1200" s="34">
        <f>TRUNC(TRUNC(E1200,8)*F1200,2)</f>
        <v>0.03</v>
      </c>
    </row>
    <row r="1201" spans="1:7" ht="21" customHeight="1" x14ac:dyDescent="0.25">
      <c r="A1201" s="28" t="s">
        <v>1018</v>
      </c>
      <c r="B1201" s="29" t="s">
        <v>1019</v>
      </c>
      <c r="C1201" s="28" t="s">
        <v>39</v>
      </c>
      <c r="D1201" s="28" t="s">
        <v>89</v>
      </c>
      <c r="E1201" s="30">
        <v>1.0548999999999999</v>
      </c>
      <c r="F1201" s="31">
        <v>34.159999999999997</v>
      </c>
      <c r="G1201" s="34">
        <f>TRUNC(TRUNC(E1201,8)*F1201,2)</f>
        <v>36.03</v>
      </c>
    </row>
    <row r="1202" spans="1:7" ht="15" customHeight="1" x14ac:dyDescent="0.25">
      <c r="A1202" s="8"/>
      <c r="B1202" s="8"/>
      <c r="C1202" s="8"/>
      <c r="D1202" s="8"/>
      <c r="E1202" s="101" t="s">
        <v>608</v>
      </c>
      <c r="F1202" s="101"/>
      <c r="G1202" s="43">
        <f>SUM(G1200:G1201)</f>
        <v>36.06</v>
      </c>
    </row>
    <row r="1203" spans="1:7" ht="15" customHeight="1" x14ac:dyDescent="0.25">
      <c r="A1203" s="100" t="s">
        <v>614</v>
      </c>
      <c r="B1203" s="100"/>
      <c r="C1203" s="41" t="s">
        <v>3</v>
      </c>
      <c r="D1203" s="41" t="s">
        <v>4</v>
      </c>
      <c r="E1203" s="41" t="s">
        <v>594</v>
      </c>
      <c r="F1203" s="41" t="s">
        <v>595</v>
      </c>
      <c r="G1203" s="42" t="s">
        <v>596</v>
      </c>
    </row>
    <row r="1204" spans="1:7" ht="21" customHeight="1" x14ac:dyDescent="0.25">
      <c r="A1204" s="28" t="s">
        <v>958</v>
      </c>
      <c r="B1204" s="29" t="s">
        <v>959</v>
      </c>
      <c r="C1204" s="28" t="s">
        <v>39</v>
      </c>
      <c r="D1204" s="28" t="s">
        <v>617</v>
      </c>
      <c r="E1204" s="30">
        <v>0.24390002</v>
      </c>
      <c r="F1204" s="31">
        <v>22.95</v>
      </c>
      <c r="G1204" s="34">
        <f>TRUNC(TRUNC(E1204,8)*F1204,2)</f>
        <v>5.59</v>
      </c>
    </row>
    <row r="1205" spans="1:7" ht="21" customHeight="1" x14ac:dyDescent="0.25">
      <c r="A1205" s="28" t="s">
        <v>960</v>
      </c>
      <c r="B1205" s="29" t="s">
        <v>961</v>
      </c>
      <c r="C1205" s="28" t="s">
        <v>39</v>
      </c>
      <c r="D1205" s="28" t="s">
        <v>617</v>
      </c>
      <c r="E1205" s="30">
        <v>0.24433574</v>
      </c>
      <c r="F1205" s="31">
        <v>27.24</v>
      </c>
      <c r="G1205" s="34">
        <f>TRUNC(TRUNC(E1205,8)*F1205,2)</f>
        <v>6.65</v>
      </c>
    </row>
    <row r="1206" spans="1:7" ht="18" customHeight="1" x14ac:dyDescent="0.25">
      <c r="A1206" s="8"/>
      <c r="B1206" s="8"/>
      <c r="C1206" s="8"/>
      <c r="D1206" s="8"/>
      <c r="E1206" s="101" t="s">
        <v>621</v>
      </c>
      <c r="F1206" s="101"/>
      <c r="G1206" s="43">
        <f>SUM(G1204:G1205)</f>
        <v>12.24</v>
      </c>
    </row>
    <row r="1207" spans="1:7" ht="15" customHeight="1" x14ac:dyDescent="0.25">
      <c r="A1207" s="8"/>
      <c r="B1207" s="8"/>
      <c r="C1207" s="8"/>
      <c r="D1207" s="8"/>
      <c r="E1207" s="97" t="s">
        <v>609</v>
      </c>
      <c r="F1207" s="97"/>
      <c r="G1207" s="44">
        <f>ROUND(SUM(G1202,G1206),2)</f>
        <v>48.3</v>
      </c>
    </row>
    <row r="1208" spans="1:7" ht="15" customHeight="1" x14ac:dyDescent="0.25">
      <c r="A1208" s="8"/>
      <c r="B1208" s="8"/>
      <c r="C1208" s="8"/>
      <c r="D1208" s="8"/>
      <c r="E1208" s="97" t="s">
        <v>610</v>
      </c>
      <c r="F1208" s="97"/>
      <c r="G1208" s="44">
        <f>ROUND(G1207*(29.84/100),2)</f>
        <v>14.41</v>
      </c>
    </row>
    <row r="1209" spans="1:7" ht="15" customHeight="1" x14ac:dyDescent="0.25">
      <c r="A1209" s="8"/>
      <c r="B1209" s="8"/>
      <c r="C1209" s="8"/>
      <c r="D1209" s="8"/>
      <c r="E1209" s="97" t="s">
        <v>611</v>
      </c>
      <c r="F1209" s="97"/>
      <c r="G1209" s="44">
        <f>G1208+G1207</f>
        <v>62.709999999999994</v>
      </c>
    </row>
    <row r="1210" spans="1:7" ht="15" customHeight="1" x14ac:dyDescent="0.25">
      <c r="A1210" s="8"/>
      <c r="B1210" s="8"/>
      <c r="C1210" s="8"/>
      <c r="D1210" s="8"/>
      <c r="E1210" s="97" t="s">
        <v>756</v>
      </c>
      <c r="F1210" s="97"/>
      <c r="G1210" s="45">
        <v>18.52</v>
      </c>
    </row>
    <row r="1211" spans="1:7" ht="9.9499999999999993" customHeight="1" x14ac:dyDescent="0.25">
      <c r="A1211" s="8"/>
      <c r="B1211" s="8"/>
      <c r="C1211" s="8"/>
      <c r="D1211" s="8"/>
      <c r="E1211" s="98"/>
      <c r="F1211" s="98"/>
      <c r="G1211" s="98"/>
    </row>
    <row r="1212" spans="1:7" ht="20.100000000000001" customHeight="1" x14ac:dyDescent="0.25">
      <c r="A1212" s="99" t="s">
        <v>1020</v>
      </c>
      <c r="B1212" s="99"/>
      <c r="C1212" s="99"/>
      <c r="D1212" s="99"/>
      <c r="E1212" s="99"/>
      <c r="F1212" s="99"/>
      <c r="G1212" s="99"/>
    </row>
    <row r="1213" spans="1:7" ht="15" customHeight="1" x14ac:dyDescent="0.25">
      <c r="A1213" s="100" t="s">
        <v>691</v>
      </c>
      <c r="B1213" s="100"/>
      <c r="C1213" s="41" t="s">
        <v>3</v>
      </c>
      <c r="D1213" s="41" t="s">
        <v>4</v>
      </c>
      <c r="E1213" s="41" t="s">
        <v>594</v>
      </c>
      <c r="F1213" s="41" t="s">
        <v>595</v>
      </c>
      <c r="G1213" s="42" t="s">
        <v>596</v>
      </c>
    </row>
    <row r="1214" spans="1:7" ht="29.1" customHeight="1" x14ac:dyDescent="0.25">
      <c r="A1214" s="28" t="s">
        <v>1021</v>
      </c>
      <c r="B1214" s="29" t="s">
        <v>1022</v>
      </c>
      <c r="C1214" s="28" t="s">
        <v>145</v>
      </c>
      <c r="D1214" s="28" t="s">
        <v>252</v>
      </c>
      <c r="E1214" s="30">
        <v>1.36342315</v>
      </c>
      <c r="F1214" s="31">
        <v>10.66</v>
      </c>
      <c r="G1214" s="34">
        <f t="shared" ref="G1214:G1222" si="2">ROUND(ROUND(E1214,8)*F1214,2)</f>
        <v>14.53</v>
      </c>
    </row>
    <row r="1215" spans="1:7" ht="29.1" customHeight="1" x14ac:dyDescent="0.25">
      <c r="A1215" s="28" t="s">
        <v>849</v>
      </c>
      <c r="B1215" s="29" t="s">
        <v>850</v>
      </c>
      <c r="C1215" s="28" t="s">
        <v>145</v>
      </c>
      <c r="D1215" s="28" t="s">
        <v>851</v>
      </c>
      <c r="E1215" s="30">
        <v>1.5536602100000001</v>
      </c>
      <c r="F1215" s="31">
        <v>92.44</v>
      </c>
      <c r="G1215" s="34">
        <f t="shared" si="2"/>
        <v>143.62</v>
      </c>
    </row>
    <row r="1216" spans="1:7" ht="21" customHeight="1" x14ac:dyDescent="0.25">
      <c r="A1216" s="28" t="s">
        <v>852</v>
      </c>
      <c r="B1216" s="29" t="s">
        <v>853</v>
      </c>
      <c r="C1216" s="28" t="s">
        <v>145</v>
      </c>
      <c r="D1216" s="28" t="s">
        <v>851</v>
      </c>
      <c r="E1216" s="30">
        <v>1.4759772</v>
      </c>
      <c r="F1216" s="31">
        <v>5.79</v>
      </c>
      <c r="G1216" s="34">
        <f t="shared" si="2"/>
        <v>8.5500000000000007</v>
      </c>
    </row>
    <row r="1217" spans="1:7" ht="21" customHeight="1" x14ac:dyDescent="0.25">
      <c r="A1217" s="28" t="s">
        <v>1023</v>
      </c>
      <c r="B1217" s="29" t="s">
        <v>1024</v>
      </c>
      <c r="C1217" s="28" t="s">
        <v>145</v>
      </c>
      <c r="D1217" s="28" t="s">
        <v>856</v>
      </c>
      <c r="E1217" s="30">
        <v>6.9914710000000005E-2</v>
      </c>
      <c r="F1217" s="31">
        <v>459.47</v>
      </c>
      <c r="G1217" s="34">
        <f t="shared" si="2"/>
        <v>32.119999999999997</v>
      </c>
    </row>
    <row r="1218" spans="1:7" ht="21" customHeight="1" x14ac:dyDescent="0.25">
      <c r="A1218" s="28" t="s">
        <v>854</v>
      </c>
      <c r="B1218" s="29" t="s">
        <v>855</v>
      </c>
      <c r="C1218" s="28" t="s">
        <v>145</v>
      </c>
      <c r="D1218" s="28" t="s">
        <v>856</v>
      </c>
      <c r="E1218" s="30">
        <v>6.9914710000000005E-2</v>
      </c>
      <c r="F1218" s="31">
        <v>479.89</v>
      </c>
      <c r="G1218" s="34">
        <f t="shared" si="2"/>
        <v>33.549999999999997</v>
      </c>
    </row>
    <row r="1219" spans="1:7" ht="21" customHeight="1" x14ac:dyDescent="0.25">
      <c r="A1219" s="28" t="s">
        <v>857</v>
      </c>
      <c r="B1219" s="29" t="s">
        <v>858</v>
      </c>
      <c r="C1219" s="28" t="s">
        <v>145</v>
      </c>
      <c r="D1219" s="28" t="s">
        <v>856</v>
      </c>
      <c r="E1219" s="30">
        <v>1.5536602100000001</v>
      </c>
      <c r="F1219" s="31">
        <v>48.12</v>
      </c>
      <c r="G1219" s="34">
        <f t="shared" si="2"/>
        <v>74.760000000000005</v>
      </c>
    </row>
    <row r="1220" spans="1:7" ht="21" customHeight="1" x14ac:dyDescent="0.25">
      <c r="A1220" s="28" t="s">
        <v>1025</v>
      </c>
      <c r="B1220" s="29" t="s">
        <v>1026</v>
      </c>
      <c r="C1220" s="28" t="s">
        <v>145</v>
      </c>
      <c r="D1220" s="28" t="s">
        <v>851</v>
      </c>
      <c r="E1220" s="30">
        <v>1.00987914</v>
      </c>
      <c r="F1220" s="31">
        <v>91.42</v>
      </c>
      <c r="G1220" s="34">
        <f t="shared" si="2"/>
        <v>92.32</v>
      </c>
    </row>
    <row r="1221" spans="1:7" ht="21" customHeight="1" x14ac:dyDescent="0.25">
      <c r="A1221" s="28" t="s">
        <v>1027</v>
      </c>
      <c r="B1221" s="29" t="s">
        <v>1028</v>
      </c>
      <c r="C1221" s="28" t="s">
        <v>145</v>
      </c>
      <c r="D1221" s="28" t="s">
        <v>856</v>
      </c>
      <c r="E1221" s="30">
        <v>0.99261624000000004</v>
      </c>
      <c r="F1221" s="31">
        <v>32.08</v>
      </c>
      <c r="G1221" s="34">
        <f t="shared" si="2"/>
        <v>31.84</v>
      </c>
    </row>
    <row r="1222" spans="1:7" ht="21" customHeight="1" x14ac:dyDescent="0.25">
      <c r="A1222" s="28" t="s">
        <v>1029</v>
      </c>
      <c r="B1222" s="29" t="s">
        <v>1030</v>
      </c>
      <c r="C1222" s="28" t="s">
        <v>145</v>
      </c>
      <c r="D1222" s="28" t="s">
        <v>851</v>
      </c>
      <c r="E1222" s="30">
        <v>1.4759772</v>
      </c>
      <c r="F1222" s="31">
        <v>31</v>
      </c>
      <c r="G1222" s="34">
        <f t="shared" si="2"/>
        <v>45.76</v>
      </c>
    </row>
    <row r="1223" spans="1:7" ht="15" customHeight="1" x14ac:dyDescent="0.25">
      <c r="A1223" s="8"/>
      <c r="B1223" s="8"/>
      <c r="C1223" s="8"/>
      <c r="D1223" s="8"/>
      <c r="E1223" s="101" t="s">
        <v>694</v>
      </c>
      <c r="F1223" s="101"/>
      <c r="G1223" s="43">
        <f>SUM(G1214:G1222)</f>
        <v>477.04999999999995</v>
      </c>
    </row>
    <row r="1224" spans="1:7" ht="15" customHeight="1" x14ac:dyDescent="0.25">
      <c r="A1224" s="8"/>
      <c r="B1224" s="8"/>
      <c r="C1224" s="8"/>
      <c r="D1224" s="8"/>
      <c r="E1224" s="97" t="s">
        <v>609</v>
      </c>
      <c r="F1224" s="97"/>
      <c r="G1224" s="44">
        <f>ROUND(SUM(G1223),2)</f>
        <v>477.05</v>
      </c>
    </row>
    <row r="1225" spans="1:7" ht="15" customHeight="1" x14ac:dyDescent="0.25">
      <c r="A1225" s="8"/>
      <c r="B1225" s="8"/>
      <c r="C1225" s="8"/>
      <c r="D1225" s="8"/>
      <c r="E1225" s="97" t="s">
        <v>610</v>
      </c>
      <c r="F1225" s="97"/>
      <c r="G1225" s="44">
        <f>ROUND(G1224*(29.84/100),2)</f>
        <v>142.35</v>
      </c>
    </row>
    <row r="1226" spans="1:7" ht="15" customHeight="1" x14ac:dyDescent="0.25">
      <c r="A1226" s="8"/>
      <c r="B1226" s="8"/>
      <c r="C1226" s="8"/>
      <c r="D1226" s="8"/>
      <c r="E1226" s="97" t="s">
        <v>611</v>
      </c>
      <c r="F1226" s="97"/>
      <c r="G1226" s="44">
        <f>G1225+G1224</f>
        <v>619.4</v>
      </c>
    </row>
    <row r="1227" spans="1:7" ht="15" customHeight="1" x14ac:dyDescent="0.25">
      <c r="A1227" s="8"/>
      <c r="B1227" s="8"/>
      <c r="C1227" s="8"/>
      <c r="D1227" s="8"/>
      <c r="E1227" s="97" t="s">
        <v>808</v>
      </c>
      <c r="F1227" s="97"/>
      <c r="G1227" s="45">
        <v>4</v>
      </c>
    </row>
    <row r="1228" spans="1:7" ht="9.9499999999999993" customHeight="1" x14ac:dyDescent="0.25">
      <c r="A1228" s="8"/>
      <c r="B1228" s="8"/>
      <c r="C1228" s="8"/>
      <c r="D1228" s="8"/>
      <c r="E1228" s="98"/>
      <c r="F1228" s="98"/>
      <c r="G1228" s="98"/>
    </row>
    <row r="1229" spans="1:7" ht="20.100000000000001" customHeight="1" x14ac:dyDescent="0.25">
      <c r="A1229" s="99" t="s">
        <v>1031</v>
      </c>
      <c r="B1229" s="99"/>
      <c r="C1229" s="99"/>
      <c r="D1229" s="99"/>
      <c r="E1229" s="99"/>
      <c r="F1229" s="99"/>
      <c r="G1229" s="99"/>
    </row>
    <row r="1230" spans="1:7" ht="15" customHeight="1" x14ac:dyDescent="0.25">
      <c r="A1230" s="100" t="s">
        <v>593</v>
      </c>
      <c r="B1230" s="100"/>
      <c r="C1230" s="41" t="s">
        <v>3</v>
      </c>
      <c r="D1230" s="41" t="s">
        <v>4</v>
      </c>
      <c r="E1230" s="41" t="s">
        <v>594</v>
      </c>
      <c r="F1230" s="41" t="s">
        <v>595</v>
      </c>
      <c r="G1230" s="42" t="s">
        <v>596</v>
      </c>
    </row>
    <row r="1231" spans="1:7" ht="15" customHeight="1" x14ac:dyDescent="0.25">
      <c r="A1231" s="28" t="s">
        <v>968</v>
      </c>
      <c r="B1231" s="29" t="s">
        <v>969</v>
      </c>
      <c r="C1231" s="28" t="s">
        <v>39</v>
      </c>
      <c r="D1231" s="28" t="s">
        <v>22</v>
      </c>
      <c r="E1231" s="30">
        <v>6.6799999999999998E-2</v>
      </c>
      <c r="F1231" s="31">
        <v>54.29</v>
      </c>
      <c r="G1231" s="34">
        <f>TRUNC(TRUNC(E1231,8)*F1231,2)</f>
        <v>3.62</v>
      </c>
    </row>
    <row r="1232" spans="1:7" ht="21" customHeight="1" x14ac:dyDescent="0.25">
      <c r="A1232" s="28" t="s">
        <v>1032</v>
      </c>
      <c r="B1232" s="29" t="s">
        <v>1033</v>
      </c>
      <c r="C1232" s="28" t="s">
        <v>39</v>
      </c>
      <c r="D1232" s="28" t="s">
        <v>22</v>
      </c>
      <c r="E1232" s="30">
        <v>1</v>
      </c>
      <c r="F1232" s="31">
        <v>61.69</v>
      </c>
      <c r="G1232" s="34">
        <f>TRUNC(TRUNC(E1232,8)*F1232,2)</f>
        <v>61.69</v>
      </c>
    </row>
    <row r="1233" spans="1:7" ht="15" customHeight="1" x14ac:dyDescent="0.25">
      <c r="A1233" s="28" t="s">
        <v>954</v>
      </c>
      <c r="B1233" s="29" t="s">
        <v>955</v>
      </c>
      <c r="C1233" s="28" t="s">
        <v>39</v>
      </c>
      <c r="D1233" s="28" t="s">
        <v>22</v>
      </c>
      <c r="E1233" s="30">
        <v>1.84E-2</v>
      </c>
      <c r="F1233" s="31">
        <v>1.75</v>
      </c>
      <c r="G1233" s="34">
        <f>TRUNC(TRUNC(E1233,8)*F1233,2)</f>
        <v>0.03</v>
      </c>
    </row>
    <row r="1234" spans="1:7" ht="21" customHeight="1" x14ac:dyDescent="0.25">
      <c r="A1234" s="28" t="s">
        <v>970</v>
      </c>
      <c r="B1234" s="29" t="s">
        <v>971</v>
      </c>
      <c r="C1234" s="28" t="s">
        <v>39</v>
      </c>
      <c r="D1234" s="28" t="s">
        <v>22</v>
      </c>
      <c r="E1234" s="30">
        <v>0.104</v>
      </c>
      <c r="F1234" s="31">
        <v>61.5</v>
      </c>
      <c r="G1234" s="34">
        <f>TRUNC(TRUNC(E1234,8)*F1234,2)</f>
        <v>6.39</v>
      </c>
    </row>
    <row r="1235" spans="1:7" ht="15" customHeight="1" x14ac:dyDescent="0.25">
      <c r="A1235" s="8"/>
      <c r="B1235" s="8"/>
      <c r="C1235" s="8"/>
      <c r="D1235" s="8"/>
      <c r="E1235" s="101" t="s">
        <v>608</v>
      </c>
      <c r="F1235" s="101"/>
      <c r="G1235" s="43">
        <f>SUM(G1231:G1234)</f>
        <v>71.73</v>
      </c>
    </row>
    <row r="1236" spans="1:7" ht="15" customHeight="1" x14ac:dyDescent="0.25">
      <c r="A1236" s="100" t="s">
        <v>614</v>
      </c>
      <c r="B1236" s="100"/>
      <c r="C1236" s="41" t="s">
        <v>3</v>
      </c>
      <c r="D1236" s="41" t="s">
        <v>4</v>
      </c>
      <c r="E1236" s="41" t="s">
        <v>594</v>
      </c>
      <c r="F1236" s="41" t="s">
        <v>595</v>
      </c>
      <c r="G1236" s="42" t="s">
        <v>596</v>
      </c>
    </row>
    <row r="1237" spans="1:7" ht="21" customHeight="1" x14ac:dyDescent="0.25">
      <c r="A1237" s="28" t="s">
        <v>958</v>
      </c>
      <c r="B1237" s="29" t="s">
        <v>959</v>
      </c>
      <c r="C1237" s="28" t="s">
        <v>39</v>
      </c>
      <c r="D1237" s="28" t="s">
        <v>617</v>
      </c>
      <c r="E1237" s="30">
        <v>0.37468610000000002</v>
      </c>
      <c r="F1237" s="31">
        <v>22.95</v>
      </c>
      <c r="G1237" s="34">
        <f>TRUNC(TRUNC(E1237,8)*F1237,2)</f>
        <v>8.59</v>
      </c>
    </row>
    <row r="1238" spans="1:7" ht="21" customHeight="1" x14ac:dyDescent="0.25">
      <c r="A1238" s="28" t="s">
        <v>960</v>
      </c>
      <c r="B1238" s="29" t="s">
        <v>961</v>
      </c>
      <c r="C1238" s="28" t="s">
        <v>39</v>
      </c>
      <c r="D1238" s="28" t="s">
        <v>617</v>
      </c>
      <c r="E1238" s="30">
        <v>0.37475471999999999</v>
      </c>
      <c r="F1238" s="31">
        <v>27.24</v>
      </c>
      <c r="G1238" s="34">
        <f>TRUNC(TRUNC(E1238,8)*F1238,2)</f>
        <v>10.199999999999999</v>
      </c>
    </row>
    <row r="1239" spans="1:7" ht="18" customHeight="1" x14ac:dyDescent="0.25">
      <c r="A1239" s="8"/>
      <c r="B1239" s="8"/>
      <c r="C1239" s="8"/>
      <c r="D1239" s="8"/>
      <c r="E1239" s="101" t="s">
        <v>621</v>
      </c>
      <c r="F1239" s="101"/>
      <c r="G1239" s="43">
        <f>SUM(G1237:G1238)</f>
        <v>18.79</v>
      </c>
    </row>
    <row r="1240" spans="1:7" ht="15" customHeight="1" x14ac:dyDescent="0.25">
      <c r="A1240" s="8"/>
      <c r="B1240" s="8"/>
      <c r="C1240" s="8"/>
      <c r="D1240" s="8"/>
      <c r="E1240" s="97" t="s">
        <v>609</v>
      </c>
      <c r="F1240" s="97"/>
      <c r="G1240" s="44">
        <f>ROUND(SUM(G1235,G1239),2)</f>
        <v>90.52</v>
      </c>
    </row>
    <row r="1241" spans="1:7" ht="15" customHeight="1" x14ac:dyDescent="0.25">
      <c r="A1241" s="8"/>
      <c r="B1241" s="8"/>
      <c r="C1241" s="8"/>
      <c r="D1241" s="8"/>
      <c r="E1241" s="97" t="s">
        <v>610</v>
      </c>
      <c r="F1241" s="97"/>
      <c r="G1241" s="44">
        <f>ROUND(G1240*(29.84/100),2)</f>
        <v>27.01</v>
      </c>
    </row>
    <row r="1242" spans="1:7" ht="15" customHeight="1" x14ac:dyDescent="0.25">
      <c r="A1242" s="8"/>
      <c r="B1242" s="8"/>
      <c r="C1242" s="8"/>
      <c r="D1242" s="8"/>
      <c r="E1242" s="97" t="s">
        <v>611</v>
      </c>
      <c r="F1242" s="97"/>
      <c r="G1242" s="44">
        <f>G1241+G1240</f>
        <v>117.53</v>
      </c>
    </row>
    <row r="1243" spans="1:7" ht="15" customHeight="1" x14ac:dyDescent="0.25">
      <c r="A1243" s="8"/>
      <c r="B1243" s="8"/>
      <c r="C1243" s="8"/>
      <c r="D1243" s="8"/>
      <c r="E1243" s="97" t="s">
        <v>622</v>
      </c>
      <c r="F1243" s="97"/>
      <c r="G1243" s="45">
        <v>4</v>
      </c>
    </row>
    <row r="1244" spans="1:7" ht="9.9499999999999993" customHeight="1" x14ac:dyDescent="0.25">
      <c r="A1244" s="8"/>
      <c r="B1244" s="8"/>
      <c r="C1244" s="8"/>
      <c r="D1244" s="8"/>
      <c r="E1244" s="98"/>
      <c r="F1244" s="98"/>
      <c r="G1244" s="98"/>
    </row>
    <row r="1245" spans="1:7" ht="20.100000000000001" customHeight="1" x14ac:dyDescent="0.25">
      <c r="A1245" s="99" t="s">
        <v>1034</v>
      </c>
      <c r="B1245" s="99"/>
      <c r="C1245" s="99"/>
      <c r="D1245" s="99"/>
      <c r="E1245" s="99"/>
      <c r="F1245" s="99"/>
      <c r="G1245" s="99"/>
    </row>
    <row r="1246" spans="1:7" ht="15" customHeight="1" x14ac:dyDescent="0.25">
      <c r="A1246" s="100" t="s">
        <v>593</v>
      </c>
      <c r="B1246" s="100"/>
      <c r="C1246" s="41" t="s">
        <v>3</v>
      </c>
      <c r="D1246" s="41" t="s">
        <v>4</v>
      </c>
      <c r="E1246" s="41" t="s">
        <v>594</v>
      </c>
      <c r="F1246" s="41" t="s">
        <v>595</v>
      </c>
      <c r="G1246" s="42" t="s">
        <v>596</v>
      </c>
    </row>
    <row r="1247" spans="1:7" ht="15" customHeight="1" x14ac:dyDescent="0.25">
      <c r="A1247" s="28" t="s">
        <v>968</v>
      </c>
      <c r="B1247" s="29" t="s">
        <v>969</v>
      </c>
      <c r="C1247" s="28" t="s">
        <v>39</v>
      </c>
      <c r="D1247" s="28" t="s">
        <v>22</v>
      </c>
      <c r="E1247" s="30">
        <v>2.92E-2</v>
      </c>
      <c r="F1247" s="31">
        <v>54.29</v>
      </c>
      <c r="G1247" s="34">
        <f>TRUNC(TRUNC(E1247,8)*F1247,2)</f>
        <v>1.58</v>
      </c>
    </row>
    <row r="1248" spans="1:7" ht="21" customHeight="1" x14ac:dyDescent="0.25">
      <c r="A1248" s="28" t="s">
        <v>1035</v>
      </c>
      <c r="B1248" s="29" t="s">
        <v>1036</v>
      </c>
      <c r="C1248" s="28" t="s">
        <v>39</v>
      </c>
      <c r="D1248" s="28" t="s">
        <v>22</v>
      </c>
      <c r="E1248" s="30">
        <v>1</v>
      </c>
      <c r="F1248" s="31">
        <v>40.28</v>
      </c>
      <c r="G1248" s="34">
        <f>TRUNC(TRUNC(E1248,8)*F1248,2)</f>
        <v>40.28</v>
      </c>
    </row>
    <row r="1249" spans="1:7" ht="15" customHeight="1" x14ac:dyDescent="0.25">
      <c r="A1249" s="28" t="s">
        <v>954</v>
      </c>
      <c r="B1249" s="29" t="s">
        <v>955</v>
      </c>
      <c r="C1249" s="28" t="s">
        <v>39</v>
      </c>
      <c r="D1249" s="28" t="s">
        <v>22</v>
      </c>
      <c r="E1249" s="30">
        <v>1.54E-2</v>
      </c>
      <c r="F1249" s="31">
        <v>1.75</v>
      </c>
      <c r="G1249" s="34">
        <f>TRUNC(TRUNC(E1249,8)*F1249,2)</f>
        <v>0.02</v>
      </c>
    </row>
    <row r="1250" spans="1:7" ht="21" customHeight="1" x14ac:dyDescent="0.25">
      <c r="A1250" s="28" t="s">
        <v>970</v>
      </c>
      <c r="B1250" s="29" t="s">
        <v>971</v>
      </c>
      <c r="C1250" s="28" t="s">
        <v>39</v>
      </c>
      <c r="D1250" s="28" t="s">
        <v>22</v>
      </c>
      <c r="E1250" s="30">
        <v>4.3999999999999997E-2</v>
      </c>
      <c r="F1250" s="31">
        <v>61.5</v>
      </c>
      <c r="G1250" s="34">
        <f>TRUNC(TRUNC(E1250,8)*F1250,2)</f>
        <v>2.7</v>
      </c>
    </row>
    <row r="1251" spans="1:7" ht="15" customHeight="1" x14ac:dyDescent="0.25">
      <c r="A1251" s="8"/>
      <c r="B1251" s="8"/>
      <c r="C1251" s="8"/>
      <c r="D1251" s="8"/>
      <c r="E1251" s="101" t="s">
        <v>608</v>
      </c>
      <c r="F1251" s="101"/>
      <c r="G1251" s="43">
        <f>SUM(G1247:G1250)</f>
        <v>44.580000000000005</v>
      </c>
    </row>
    <row r="1252" spans="1:7" ht="15" customHeight="1" x14ac:dyDescent="0.25">
      <c r="A1252" s="100" t="s">
        <v>614</v>
      </c>
      <c r="B1252" s="100"/>
      <c r="C1252" s="41" t="s">
        <v>3</v>
      </c>
      <c r="D1252" s="41" t="s">
        <v>4</v>
      </c>
      <c r="E1252" s="41" t="s">
        <v>594</v>
      </c>
      <c r="F1252" s="41" t="s">
        <v>595</v>
      </c>
      <c r="G1252" s="42" t="s">
        <v>596</v>
      </c>
    </row>
    <row r="1253" spans="1:7" ht="21" customHeight="1" x14ac:dyDescent="0.25">
      <c r="A1253" s="28" t="s">
        <v>958</v>
      </c>
      <c r="B1253" s="29" t="s">
        <v>959</v>
      </c>
      <c r="C1253" s="28" t="s">
        <v>39</v>
      </c>
      <c r="D1253" s="28" t="s">
        <v>617</v>
      </c>
      <c r="E1253" s="30">
        <v>0.33194950000000001</v>
      </c>
      <c r="F1253" s="31">
        <v>22.95</v>
      </c>
      <c r="G1253" s="34">
        <f>TRUNC(TRUNC(E1253,8)*F1253,2)</f>
        <v>7.61</v>
      </c>
    </row>
    <row r="1254" spans="1:7" ht="21" customHeight="1" x14ac:dyDescent="0.25">
      <c r="A1254" s="28" t="s">
        <v>960</v>
      </c>
      <c r="B1254" s="29" t="s">
        <v>961</v>
      </c>
      <c r="C1254" s="28" t="s">
        <v>39</v>
      </c>
      <c r="D1254" s="28" t="s">
        <v>617</v>
      </c>
      <c r="E1254" s="30">
        <v>0.33238521999999998</v>
      </c>
      <c r="F1254" s="31">
        <v>27.24</v>
      </c>
      <c r="G1254" s="34">
        <f>TRUNC(TRUNC(E1254,8)*F1254,2)</f>
        <v>9.0500000000000007</v>
      </c>
    </row>
    <row r="1255" spans="1:7" ht="18" customHeight="1" x14ac:dyDescent="0.25">
      <c r="A1255" s="8"/>
      <c r="B1255" s="8"/>
      <c r="C1255" s="8"/>
      <c r="D1255" s="8"/>
      <c r="E1255" s="101" t="s">
        <v>621</v>
      </c>
      <c r="F1255" s="101"/>
      <c r="G1255" s="43">
        <f>SUM(G1253:G1254)</f>
        <v>16.66</v>
      </c>
    </row>
    <row r="1256" spans="1:7" ht="15" customHeight="1" x14ac:dyDescent="0.25">
      <c r="A1256" s="8"/>
      <c r="B1256" s="8"/>
      <c r="C1256" s="8"/>
      <c r="D1256" s="8"/>
      <c r="E1256" s="97" t="s">
        <v>609</v>
      </c>
      <c r="F1256" s="97"/>
      <c r="G1256" s="44">
        <f>ROUND(SUM(G1251,G1255),2)</f>
        <v>61.24</v>
      </c>
    </row>
    <row r="1257" spans="1:7" ht="15" customHeight="1" x14ac:dyDescent="0.25">
      <c r="A1257" s="8"/>
      <c r="B1257" s="8"/>
      <c r="C1257" s="8"/>
      <c r="D1257" s="8"/>
      <c r="E1257" s="97" t="s">
        <v>610</v>
      </c>
      <c r="F1257" s="97"/>
      <c r="G1257" s="44">
        <f>ROUND(G1256*(29.84/100),2)</f>
        <v>18.27</v>
      </c>
    </row>
    <row r="1258" spans="1:7" ht="15" customHeight="1" x14ac:dyDescent="0.25">
      <c r="A1258" s="8"/>
      <c r="B1258" s="8"/>
      <c r="C1258" s="8"/>
      <c r="D1258" s="8"/>
      <c r="E1258" s="97" t="s">
        <v>611</v>
      </c>
      <c r="F1258" s="97"/>
      <c r="G1258" s="44">
        <f>G1257+G1256</f>
        <v>79.510000000000005</v>
      </c>
    </row>
    <row r="1259" spans="1:7" ht="15" customHeight="1" x14ac:dyDescent="0.25">
      <c r="A1259" s="8"/>
      <c r="B1259" s="8"/>
      <c r="C1259" s="8"/>
      <c r="D1259" s="8"/>
      <c r="E1259" s="97" t="s">
        <v>622</v>
      </c>
      <c r="F1259" s="97"/>
      <c r="G1259" s="45">
        <v>8</v>
      </c>
    </row>
    <row r="1260" spans="1:7" ht="9.9499999999999993" customHeight="1" x14ac:dyDescent="0.25">
      <c r="A1260" s="8"/>
      <c r="B1260" s="8"/>
      <c r="C1260" s="8"/>
      <c r="D1260" s="8"/>
      <c r="E1260" s="98"/>
      <c r="F1260" s="98"/>
      <c r="G1260" s="98"/>
    </row>
    <row r="1261" spans="1:7" ht="20.100000000000001" customHeight="1" x14ac:dyDescent="0.25">
      <c r="A1261" s="99" t="s">
        <v>1037</v>
      </c>
      <c r="B1261" s="99"/>
      <c r="C1261" s="99"/>
      <c r="D1261" s="99"/>
      <c r="E1261" s="99"/>
      <c r="F1261" s="99"/>
      <c r="G1261" s="99"/>
    </row>
    <row r="1262" spans="1:7" ht="15" customHeight="1" x14ac:dyDescent="0.25">
      <c r="A1262" s="100" t="s">
        <v>593</v>
      </c>
      <c r="B1262" s="100"/>
      <c r="C1262" s="41" t="s">
        <v>3</v>
      </c>
      <c r="D1262" s="41" t="s">
        <v>4</v>
      </c>
      <c r="E1262" s="41" t="s">
        <v>594</v>
      </c>
      <c r="F1262" s="41" t="s">
        <v>595</v>
      </c>
      <c r="G1262" s="42" t="s">
        <v>596</v>
      </c>
    </row>
    <row r="1263" spans="1:7" ht="15" customHeight="1" x14ac:dyDescent="0.25">
      <c r="A1263" s="28" t="s">
        <v>968</v>
      </c>
      <c r="B1263" s="29" t="s">
        <v>969</v>
      </c>
      <c r="C1263" s="28" t="s">
        <v>39</v>
      </c>
      <c r="D1263" s="28" t="s">
        <v>22</v>
      </c>
      <c r="E1263" s="30">
        <v>9.9000000000000008E-3</v>
      </c>
      <c r="F1263" s="31">
        <v>54.29</v>
      </c>
      <c r="G1263" s="34">
        <f>TRUNC(TRUNC(E1263,8)*F1263,2)</f>
        <v>0.53</v>
      </c>
    </row>
    <row r="1264" spans="1:7" ht="21" customHeight="1" x14ac:dyDescent="0.25">
      <c r="A1264" s="28" t="s">
        <v>1038</v>
      </c>
      <c r="B1264" s="29" t="s">
        <v>1039</v>
      </c>
      <c r="C1264" s="28" t="s">
        <v>39</v>
      </c>
      <c r="D1264" s="28" t="s">
        <v>22</v>
      </c>
      <c r="E1264" s="30">
        <v>1</v>
      </c>
      <c r="F1264" s="31">
        <v>2.0499999999999998</v>
      </c>
      <c r="G1264" s="34">
        <f>TRUNC(TRUNC(E1264,8)*F1264,2)</f>
        <v>2.0499999999999998</v>
      </c>
    </row>
    <row r="1265" spans="1:7" ht="15" customHeight="1" x14ac:dyDescent="0.25">
      <c r="A1265" s="28" t="s">
        <v>954</v>
      </c>
      <c r="B1265" s="29" t="s">
        <v>955</v>
      </c>
      <c r="C1265" s="28" t="s">
        <v>39</v>
      </c>
      <c r="D1265" s="28" t="s">
        <v>22</v>
      </c>
      <c r="E1265" s="30">
        <v>7.1000000000000004E-3</v>
      </c>
      <c r="F1265" s="31">
        <v>1.75</v>
      </c>
      <c r="G1265" s="34">
        <f>TRUNC(TRUNC(E1265,8)*F1265,2)</f>
        <v>0.01</v>
      </c>
    </row>
    <row r="1266" spans="1:7" ht="21" customHeight="1" x14ac:dyDescent="0.25">
      <c r="A1266" s="28" t="s">
        <v>970</v>
      </c>
      <c r="B1266" s="29" t="s">
        <v>971</v>
      </c>
      <c r="C1266" s="28" t="s">
        <v>39</v>
      </c>
      <c r="D1266" s="28" t="s">
        <v>22</v>
      </c>
      <c r="E1266" s="30">
        <v>1.4999999999999999E-2</v>
      </c>
      <c r="F1266" s="31">
        <v>61.5</v>
      </c>
      <c r="G1266" s="34">
        <f>TRUNC(TRUNC(E1266,8)*F1266,2)</f>
        <v>0.92</v>
      </c>
    </row>
    <row r="1267" spans="1:7" ht="15" customHeight="1" x14ac:dyDescent="0.25">
      <c r="A1267" s="8"/>
      <c r="B1267" s="8"/>
      <c r="C1267" s="8"/>
      <c r="D1267" s="8"/>
      <c r="E1267" s="101" t="s">
        <v>608</v>
      </c>
      <c r="F1267" s="101"/>
      <c r="G1267" s="43">
        <f>SUM(G1263:G1266)</f>
        <v>3.51</v>
      </c>
    </row>
    <row r="1268" spans="1:7" ht="15" customHeight="1" x14ac:dyDescent="0.25">
      <c r="A1268" s="100" t="s">
        <v>614</v>
      </c>
      <c r="B1268" s="100"/>
      <c r="C1268" s="41" t="s">
        <v>3</v>
      </c>
      <c r="D1268" s="41" t="s">
        <v>4</v>
      </c>
      <c r="E1268" s="41" t="s">
        <v>594</v>
      </c>
      <c r="F1268" s="41" t="s">
        <v>595</v>
      </c>
      <c r="G1268" s="42" t="s">
        <v>596</v>
      </c>
    </row>
    <row r="1269" spans="1:7" ht="21" customHeight="1" x14ac:dyDescent="0.25">
      <c r="A1269" s="28" t="s">
        <v>958</v>
      </c>
      <c r="B1269" s="29" t="s">
        <v>959</v>
      </c>
      <c r="C1269" s="28" t="s">
        <v>39</v>
      </c>
      <c r="D1269" s="28" t="s">
        <v>617</v>
      </c>
      <c r="E1269" s="30">
        <v>9.9721370000000004E-2</v>
      </c>
      <c r="F1269" s="31">
        <v>22.95</v>
      </c>
      <c r="G1269" s="34">
        <f>TRUNC(TRUNC(E1269,8)*F1269,2)</f>
        <v>2.2799999999999998</v>
      </c>
    </row>
    <row r="1270" spans="1:7" ht="21" customHeight="1" x14ac:dyDescent="0.25">
      <c r="A1270" s="28" t="s">
        <v>960</v>
      </c>
      <c r="B1270" s="29" t="s">
        <v>961</v>
      </c>
      <c r="C1270" s="28" t="s">
        <v>39</v>
      </c>
      <c r="D1270" s="28" t="s">
        <v>617</v>
      </c>
      <c r="E1270" s="30">
        <v>9.9721370000000004E-2</v>
      </c>
      <c r="F1270" s="31">
        <v>27.24</v>
      </c>
      <c r="G1270" s="34">
        <f>TRUNC(TRUNC(E1270,8)*F1270,2)</f>
        <v>2.71</v>
      </c>
    </row>
    <row r="1271" spans="1:7" ht="18" customHeight="1" x14ac:dyDescent="0.25">
      <c r="A1271" s="8"/>
      <c r="B1271" s="8"/>
      <c r="C1271" s="8"/>
      <c r="D1271" s="8"/>
      <c r="E1271" s="101" t="s">
        <v>621</v>
      </c>
      <c r="F1271" s="101"/>
      <c r="G1271" s="43">
        <f>SUM(G1269:G1270)</f>
        <v>4.99</v>
      </c>
    </row>
    <row r="1272" spans="1:7" ht="15" customHeight="1" x14ac:dyDescent="0.25">
      <c r="A1272" s="8"/>
      <c r="B1272" s="8"/>
      <c r="C1272" s="8"/>
      <c r="D1272" s="8"/>
      <c r="E1272" s="97" t="s">
        <v>609</v>
      </c>
      <c r="F1272" s="97"/>
      <c r="G1272" s="44">
        <f>ROUND(SUM(G1267,G1271),2)</f>
        <v>8.5</v>
      </c>
    </row>
    <row r="1273" spans="1:7" ht="15" customHeight="1" x14ac:dyDescent="0.25">
      <c r="A1273" s="8"/>
      <c r="B1273" s="8"/>
      <c r="C1273" s="8"/>
      <c r="D1273" s="8"/>
      <c r="E1273" s="97" t="s">
        <v>610</v>
      </c>
      <c r="F1273" s="97"/>
      <c r="G1273" s="44">
        <f>ROUND(G1272*(29.84/100),2)</f>
        <v>2.54</v>
      </c>
    </row>
    <row r="1274" spans="1:7" ht="15" customHeight="1" x14ac:dyDescent="0.25">
      <c r="A1274" s="8"/>
      <c r="B1274" s="8"/>
      <c r="C1274" s="8"/>
      <c r="D1274" s="8"/>
      <c r="E1274" s="97" t="s">
        <v>611</v>
      </c>
      <c r="F1274" s="97"/>
      <c r="G1274" s="44">
        <f>G1273+G1272</f>
        <v>11.04</v>
      </c>
    </row>
    <row r="1275" spans="1:7" ht="15" customHeight="1" x14ac:dyDescent="0.25">
      <c r="A1275" s="8"/>
      <c r="B1275" s="8"/>
      <c r="C1275" s="8"/>
      <c r="D1275" s="8"/>
      <c r="E1275" s="97" t="s">
        <v>622</v>
      </c>
      <c r="F1275" s="97"/>
      <c r="G1275" s="45">
        <v>4</v>
      </c>
    </row>
    <row r="1276" spans="1:7" ht="9.9499999999999993" customHeight="1" x14ac:dyDescent="0.25">
      <c r="A1276" s="8"/>
      <c r="B1276" s="8"/>
      <c r="C1276" s="8"/>
      <c r="D1276" s="8"/>
      <c r="E1276" s="98"/>
      <c r="F1276" s="98"/>
      <c r="G1276" s="98"/>
    </row>
    <row r="1277" spans="1:7" ht="20.100000000000001" customHeight="1" x14ac:dyDescent="0.25">
      <c r="A1277" s="99" t="s">
        <v>1040</v>
      </c>
      <c r="B1277" s="99"/>
      <c r="C1277" s="99"/>
      <c r="D1277" s="99"/>
      <c r="E1277" s="99"/>
      <c r="F1277" s="99"/>
      <c r="G1277" s="99"/>
    </row>
    <row r="1278" spans="1:7" ht="15" customHeight="1" x14ac:dyDescent="0.25">
      <c r="A1278" s="100" t="s">
        <v>593</v>
      </c>
      <c r="B1278" s="100"/>
      <c r="C1278" s="41" t="s">
        <v>3</v>
      </c>
      <c r="D1278" s="41" t="s">
        <v>4</v>
      </c>
      <c r="E1278" s="41" t="s">
        <v>594</v>
      </c>
      <c r="F1278" s="41" t="s">
        <v>595</v>
      </c>
      <c r="G1278" s="42" t="s">
        <v>596</v>
      </c>
    </row>
    <row r="1279" spans="1:7" ht="21" customHeight="1" x14ac:dyDescent="0.25">
      <c r="A1279" s="28" t="s">
        <v>1041</v>
      </c>
      <c r="B1279" s="29" t="s">
        <v>1042</v>
      </c>
      <c r="C1279" s="28" t="s">
        <v>39</v>
      </c>
      <c r="D1279" s="28" t="s">
        <v>22</v>
      </c>
      <c r="E1279" s="30">
        <v>2</v>
      </c>
      <c r="F1279" s="31">
        <v>2.15</v>
      </c>
      <c r="G1279" s="34">
        <f>TRUNC(TRUNC(E1279,8)*F1279,2)</f>
        <v>4.3</v>
      </c>
    </row>
    <row r="1280" spans="1:7" ht="21" customHeight="1" x14ac:dyDescent="0.25">
      <c r="A1280" s="28" t="s">
        <v>1043</v>
      </c>
      <c r="B1280" s="29" t="s">
        <v>1044</v>
      </c>
      <c r="C1280" s="28" t="s">
        <v>39</v>
      </c>
      <c r="D1280" s="28" t="s">
        <v>22</v>
      </c>
      <c r="E1280" s="30">
        <v>1</v>
      </c>
      <c r="F1280" s="31">
        <v>3.32</v>
      </c>
      <c r="G1280" s="34">
        <f>TRUNC(TRUNC(E1280,8)*F1280,2)</f>
        <v>3.32</v>
      </c>
    </row>
    <row r="1281" spans="1:7" ht="29.1" customHeight="1" x14ac:dyDescent="0.25">
      <c r="A1281" s="28" t="s">
        <v>1045</v>
      </c>
      <c r="B1281" s="29" t="s">
        <v>1046</v>
      </c>
      <c r="C1281" s="28" t="s">
        <v>39</v>
      </c>
      <c r="D1281" s="28" t="s">
        <v>22</v>
      </c>
      <c r="E1281" s="30">
        <v>0.05</v>
      </c>
      <c r="F1281" s="31">
        <v>22.41</v>
      </c>
      <c r="G1281" s="34">
        <f>TRUNC(TRUNC(E1281,8)*F1281,2)</f>
        <v>1.1200000000000001</v>
      </c>
    </row>
    <row r="1282" spans="1:7" ht="15" customHeight="1" x14ac:dyDescent="0.25">
      <c r="A1282" s="8"/>
      <c r="B1282" s="8"/>
      <c r="C1282" s="8"/>
      <c r="D1282" s="8"/>
      <c r="E1282" s="101" t="s">
        <v>608</v>
      </c>
      <c r="F1282" s="101"/>
      <c r="G1282" s="43">
        <f>SUM(G1279:G1281)</f>
        <v>8.7399999999999984</v>
      </c>
    </row>
    <row r="1283" spans="1:7" ht="15" customHeight="1" x14ac:dyDescent="0.25">
      <c r="A1283" s="100" t="s">
        <v>614</v>
      </c>
      <c r="B1283" s="100"/>
      <c r="C1283" s="41" t="s">
        <v>3</v>
      </c>
      <c r="D1283" s="41" t="s">
        <v>4</v>
      </c>
      <c r="E1283" s="41" t="s">
        <v>594</v>
      </c>
      <c r="F1283" s="41" t="s">
        <v>595</v>
      </c>
      <c r="G1283" s="42" t="s">
        <v>596</v>
      </c>
    </row>
    <row r="1284" spans="1:7" ht="21" customHeight="1" x14ac:dyDescent="0.25">
      <c r="A1284" s="28" t="s">
        <v>958</v>
      </c>
      <c r="B1284" s="29" t="s">
        <v>959</v>
      </c>
      <c r="C1284" s="28" t="s">
        <v>39</v>
      </c>
      <c r="D1284" s="28" t="s">
        <v>617</v>
      </c>
      <c r="E1284" s="30">
        <v>0.10785763</v>
      </c>
      <c r="F1284" s="31">
        <v>22.95</v>
      </c>
      <c r="G1284" s="34">
        <f>TRUNC(TRUNC(E1284,8)*F1284,2)</f>
        <v>2.4700000000000002</v>
      </c>
    </row>
    <row r="1285" spans="1:7" ht="21" customHeight="1" x14ac:dyDescent="0.25">
      <c r="A1285" s="28" t="s">
        <v>960</v>
      </c>
      <c r="B1285" s="29" t="s">
        <v>961</v>
      </c>
      <c r="C1285" s="28" t="s">
        <v>39</v>
      </c>
      <c r="D1285" s="28" t="s">
        <v>617</v>
      </c>
      <c r="E1285" s="30">
        <v>0.10829335</v>
      </c>
      <c r="F1285" s="31">
        <v>27.24</v>
      </c>
      <c r="G1285" s="34">
        <f>TRUNC(TRUNC(E1285,8)*F1285,2)</f>
        <v>2.94</v>
      </c>
    </row>
    <row r="1286" spans="1:7" ht="18" customHeight="1" x14ac:dyDescent="0.25">
      <c r="A1286" s="8"/>
      <c r="B1286" s="8"/>
      <c r="C1286" s="8"/>
      <c r="D1286" s="8"/>
      <c r="E1286" s="101" t="s">
        <v>621</v>
      </c>
      <c r="F1286" s="101"/>
      <c r="G1286" s="43">
        <f>SUM(G1284:G1285)</f>
        <v>5.41</v>
      </c>
    </row>
    <row r="1287" spans="1:7" ht="15" customHeight="1" x14ac:dyDescent="0.25">
      <c r="A1287" s="8"/>
      <c r="B1287" s="8"/>
      <c r="C1287" s="8"/>
      <c r="D1287" s="8"/>
      <c r="E1287" s="97" t="s">
        <v>609</v>
      </c>
      <c r="F1287" s="97"/>
      <c r="G1287" s="44">
        <f>ROUND(SUM(G1282,G1286),2)</f>
        <v>14.15</v>
      </c>
    </row>
    <row r="1288" spans="1:7" ht="15" customHeight="1" x14ac:dyDescent="0.25">
      <c r="A1288" s="8"/>
      <c r="B1288" s="8"/>
      <c r="C1288" s="8"/>
      <c r="D1288" s="8"/>
      <c r="E1288" s="97" t="s">
        <v>610</v>
      </c>
      <c r="F1288" s="97"/>
      <c r="G1288" s="44">
        <f>ROUND(G1287*(29.84/100),2)</f>
        <v>4.22</v>
      </c>
    </row>
    <row r="1289" spans="1:7" ht="15" customHeight="1" x14ac:dyDescent="0.25">
      <c r="A1289" s="8"/>
      <c r="B1289" s="8"/>
      <c r="C1289" s="8"/>
      <c r="D1289" s="8"/>
      <c r="E1289" s="97" t="s">
        <v>611</v>
      </c>
      <c r="F1289" s="97"/>
      <c r="G1289" s="44">
        <f>G1288+G1287</f>
        <v>18.37</v>
      </c>
    </row>
    <row r="1290" spans="1:7" ht="15" customHeight="1" x14ac:dyDescent="0.25">
      <c r="A1290" s="8"/>
      <c r="B1290" s="8"/>
      <c r="C1290" s="8"/>
      <c r="D1290" s="8"/>
      <c r="E1290" s="97" t="s">
        <v>622</v>
      </c>
      <c r="F1290" s="97"/>
      <c r="G1290" s="45">
        <v>4</v>
      </c>
    </row>
    <row r="1291" spans="1:7" ht="9.9499999999999993" customHeight="1" x14ac:dyDescent="0.25">
      <c r="A1291" s="8"/>
      <c r="B1291" s="8"/>
      <c r="C1291" s="8"/>
      <c r="D1291" s="8"/>
      <c r="E1291" s="98"/>
      <c r="F1291" s="98"/>
      <c r="G1291" s="98"/>
    </row>
    <row r="1292" spans="1:7" ht="20.100000000000001" customHeight="1" x14ac:dyDescent="0.25">
      <c r="A1292" s="99" t="s">
        <v>1047</v>
      </c>
      <c r="B1292" s="99"/>
      <c r="C1292" s="99"/>
      <c r="D1292" s="99"/>
      <c r="E1292" s="99"/>
      <c r="F1292" s="99"/>
      <c r="G1292" s="99"/>
    </row>
    <row r="1293" spans="1:7" ht="15" customHeight="1" x14ac:dyDescent="0.25">
      <c r="A1293" s="100" t="s">
        <v>593</v>
      </c>
      <c r="B1293" s="100"/>
      <c r="C1293" s="41" t="s">
        <v>3</v>
      </c>
      <c r="D1293" s="41" t="s">
        <v>4</v>
      </c>
      <c r="E1293" s="41" t="s">
        <v>594</v>
      </c>
      <c r="F1293" s="41" t="s">
        <v>595</v>
      </c>
      <c r="G1293" s="42" t="s">
        <v>596</v>
      </c>
    </row>
    <row r="1294" spans="1:7" ht="21" customHeight="1" x14ac:dyDescent="0.25">
      <c r="A1294" s="28" t="s">
        <v>1048</v>
      </c>
      <c r="B1294" s="29" t="s">
        <v>1049</v>
      </c>
      <c r="C1294" s="28" t="s">
        <v>39</v>
      </c>
      <c r="D1294" s="28" t="s">
        <v>22</v>
      </c>
      <c r="E1294" s="30">
        <v>2</v>
      </c>
      <c r="F1294" s="31">
        <v>3.16</v>
      </c>
      <c r="G1294" s="34">
        <f>TRUNC(TRUNC(E1294,8)*F1294,2)</f>
        <v>6.32</v>
      </c>
    </row>
    <row r="1295" spans="1:7" ht="21" customHeight="1" x14ac:dyDescent="0.25">
      <c r="A1295" s="28" t="s">
        <v>1050</v>
      </c>
      <c r="B1295" s="29" t="s">
        <v>1051</v>
      </c>
      <c r="C1295" s="28" t="s">
        <v>39</v>
      </c>
      <c r="D1295" s="28" t="s">
        <v>22</v>
      </c>
      <c r="E1295" s="30">
        <v>1</v>
      </c>
      <c r="F1295" s="31">
        <v>6.95</v>
      </c>
      <c r="G1295" s="34">
        <f>TRUNC(TRUNC(E1295,8)*F1295,2)</f>
        <v>6.95</v>
      </c>
    </row>
    <row r="1296" spans="1:7" ht="29.1" customHeight="1" x14ac:dyDescent="0.25">
      <c r="A1296" s="28" t="s">
        <v>1045</v>
      </c>
      <c r="B1296" s="29" t="s">
        <v>1046</v>
      </c>
      <c r="C1296" s="28" t="s">
        <v>39</v>
      </c>
      <c r="D1296" s="28" t="s">
        <v>22</v>
      </c>
      <c r="E1296" s="30">
        <v>7.4999999999999997E-2</v>
      </c>
      <c r="F1296" s="31">
        <v>22.41</v>
      </c>
      <c r="G1296" s="34">
        <f>TRUNC(TRUNC(E1296,8)*F1296,2)</f>
        <v>1.68</v>
      </c>
    </row>
    <row r="1297" spans="1:7" ht="15" customHeight="1" x14ac:dyDescent="0.25">
      <c r="A1297" s="8"/>
      <c r="B1297" s="8"/>
      <c r="C1297" s="8"/>
      <c r="D1297" s="8"/>
      <c r="E1297" s="101" t="s">
        <v>608</v>
      </c>
      <c r="F1297" s="101"/>
      <c r="G1297" s="43">
        <f>SUM(G1294:G1296)</f>
        <v>14.95</v>
      </c>
    </row>
    <row r="1298" spans="1:7" ht="15" customHeight="1" x14ac:dyDescent="0.25">
      <c r="A1298" s="100" t="s">
        <v>614</v>
      </c>
      <c r="B1298" s="100"/>
      <c r="C1298" s="41" t="s">
        <v>3</v>
      </c>
      <c r="D1298" s="41" t="s">
        <v>4</v>
      </c>
      <c r="E1298" s="41" t="s">
        <v>594</v>
      </c>
      <c r="F1298" s="41" t="s">
        <v>595</v>
      </c>
      <c r="G1298" s="42" t="s">
        <v>596</v>
      </c>
    </row>
    <row r="1299" spans="1:7" ht="21" customHeight="1" x14ac:dyDescent="0.25">
      <c r="A1299" s="28" t="s">
        <v>958</v>
      </c>
      <c r="B1299" s="29" t="s">
        <v>959</v>
      </c>
      <c r="C1299" s="28" t="s">
        <v>39</v>
      </c>
      <c r="D1299" s="28" t="s">
        <v>617</v>
      </c>
      <c r="E1299" s="30">
        <v>0.12950645</v>
      </c>
      <c r="F1299" s="31">
        <v>22.95</v>
      </c>
      <c r="G1299" s="34">
        <f>TRUNC(TRUNC(E1299,8)*F1299,2)</f>
        <v>2.97</v>
      </c>
    </row>
    <row r="1300" spans="1:7" ht="21" customHeight="1" x14ac:dyDescent="0.25">
      <c r="A1300" s="28" t="s">
        <v>960</v>
      </c>
      <c r="B1300" s="29" t="s">
        <v>961</v>
      </c>
      <c r="C1300" s="28" t="s">
        <v>39</v>
      </c>
      <c r="D1300" s="28" t="s">
        <v>617</v>
      </c>
      <c r="E1300" s="30">
        <v>0.12994217</v>
      </c>
      <c r="F1300" s="31">
        <v>27.24</v>
      </c>
      <c r="G1300" s="34">
        <f>TRUNC(TRUNC(E1300,8)*F1300,2)</f>
        <v>3.53</v>
      </c>
    </row>
    <row r="1301" spans="1:7" ht="18" customHeight="1" x14ac:dyDescent="0.25">
      <c r="A1301" s="8"/>
      <c r="B1301" s="8"/>
      <c r="C1301" s="8"/>
      <c r="D1301" s="8"/>
      <c r="E1301" s="101" t="s">
        <v>621</v>
      </c>
      <c r="F1301" s="101"/>
      <c r="G1301" s="43">
        <f>SUM(G1299:G1300)</f>
        <v>6.5</v>
      </c>
    </row>
    <row r="1302" spans="1:7" ht="15" customHeight="1" x14ac:dyDescent="0.25">
      <c r="A1302" s="8"/>
      <c r="B1302" s="8"/>
      <c r="C1302" s="8"/>
      <c r="D1302" s="8"/>
      <c r="E1302" s="97" t="s">
        <v>609</v>
      </c>
      <c r="F1302" s="97"/>
      <c r="G1302" s="44">
        <f>ROUND(SUM(G1297,G1301),2)</f>
        <v>21.45</v>
      </c>
    </row>
    <row r="1303" spans="1:7" ht="15" customHeight="1" x14ac:dyDescent="0.25">
      <c r="A1303" s="8"/>
      <c r="B1303" s="8"/>
      <c r="C1303" s="8"/>
      <c r="D1303" s="8"/>
      <c r="E1303" s="97" t="s">
        <v>610</v>
      </c>
      <c r="F1303" s="97"/>
      <c r="G1303" s="44">
        <f>ROUND(G1302*(29.84/100),2)</f>
        <v>6.4</v>
      </c>
    </row>
    <row r="1304" spans="1:7" ht="15" customHeight="1" x14ac:dyDescent="0.25">
      <c r="A1304" s="8"/>
      <c r="B1304" s="8"/>
      <c r="C1304" s="8"/>
      <c r="D1304" s="8"/>
      <c r="E1304" s="97" t="s">
        <v>611</v>
      </c>
      <c r="F1304" s="97"/>
      <c r="G1304" s="44">
        <f>G1303+G1302</f>
        <v>27.85</v>
      </c>
    </row>
    <row r="1305" spans="1:7" ht="15" customHeight="1" x14ac:dyDescent="0.25">
      <c r="A1305" s="8"/>
      <c r="B1305" s="8"/>
      <c r="C1305" s="8"/>
      <c r="D1305" s="8"/>
      <c r="E1305" s="97" t="s">
        <v>622</v>
      </c>
      <c r="F1305" s="97"/>
      <c r="G1305" s="45">
        <v>20</v>
      </c>
    </row>
    <row r="1306" spans="1:7" ht="9.9499999999999993" customHeight="1" x14ac:dyDescent="0.25">
      <c r="A1306" s="8"/>
      <c r="B1306" s="8"/>
      <c r="C1306" s="8"/>
      <c r="D1306" s="8"/>
      <c r="E1306" s="98"/>
      <c r="F1306" s="98"/>
      <c r="G1306" s="98"/>
    </row>
    <row r="1307" spans="1:7" ht="20.100000000000001" customHeight="1" x14ac:dyDescent="0.25">
      <c r="A1307" s="99" t="s">
        <v>1052</v>
      </c>
      <c r="B1307" s="99"/>
      <c r="C1307" s="99"/>
      <c r="D1307" s="99"/>
      <c r="E1307" s="99"/>
      <c r="F1307" s="99"/>
      <c r="G1307" s="99"/>
    </row>
    <row r="1308" spans="1:7" ht="15" customHeight="1" x14ac:dyDescent="0.25">
      <c r="A1308" s="100" t="s">
        <v>593</v>
      </c>
      <c r="B1308" s="100"/>
      <c r="C1308" s="41" t="s">
        <v>3</v>
      </c>
      <c r="D1308" s="41" t="s">
        <v>4</v>
      </c>
      <c r="E1308" s="41" t="s">
        <v>594</v>
      </c>
      <c r="F1308" s="41" t="s">
        <v>595</v>
      </c>
      <c r="G1308" s="42" t="s">
        <v>596</v>
      </c>
    </row>
    <row r="1309" spans="1:7" ht="21" customHeight="1" x14ac:dyDescent="0.25">
      <c r="A1309" s="28" t="s">
        <v>1053</v>
      </c>
      <c r="B1309" s="29" t="s">
        <v>1054</v>
      </c>
      <c r="C1309" s="28" t="s">
        <v>39</v>
      </c>
      <c r="D1309" s="28" t="s">
        <v>22</v>
      </c>
      <c r="E1309" s="30">
        <v>2</v>
      </c>
      <c r="F1309" s="31">
        <v>3.8</v>
      </c>
      <c r="G1309" s="34">
        <f>TRUNC(TRUNC(E1309,8)*F1309,2)</f>
        <v>7.6</v>
      </c>
    </row>
    <row r="1310" spans="1:7" ht="21" customHeight="1" x14ac:dyDescent="0.25">
      <c r="A1310" s="28" t="s">
        <v>1055</v>
      </c>
      <c r="B1310" s="29" t="s">
        <v>1056</v>
      </c>
      <c r="C1310" s="28" t="s">
        <v>39</v>
      </c>
      <c r="D1310" s="28" t="s">
        <v>22</v>
      </c>
      <c r="E1310" s="30">
        <v>1</v>
      </c>
      <c r="F1310" s="31">
        <v>8.02</v>
      </c>
      <c r="G1310" s="34">
        <f>TRUNC(TRUNC(E1310,8)*F1310,2)</f>
        <v>8.02</v>
      </c>
    </row>
    <row r="1311" spans="1:7" ht="29.1" customHeight="1" x14ac:dyDescent="0.25">
      <c r="A1311" s="28" t="s">
        <v>1045</v>
      </c>
      <c r="B1311" s="29" t="s">
        <v>1046</v>
      </c>
      <c r="C1311" s="28" t="s">
        <v>39</v>
      </c>
      <c r="D1311" s="28" t="s">
        <v>22</v>
      </c>
      <c r="E1311" s="30">
        <v>0.115</v>
      </c>
      <c r="F1311" s="31">
        <v>22.41</v>
      </c>
      <c r="G1311" s="34">
        <f>TRUNC(TRUNC(E1311,8)*F1311,2)</f>
        <v>2.57</v>
      </c>
    </row>
    <row r="1312" spans="1:7" ht="15" customHeight="1" x14ac:dyDescent="0.25">
      <c r="A1312" s="8"/>
      <c r="B1312" s="8"/>
      <c r="C1312" s="8"/>
      <c r="D1312" s="8"/>
      <c r="E1312" s="101" t="s">
        <v>608</v>
      </c>
      <c r="F1312" s="101"/>
      <c r="G1312" s="43">
        <f>SUM(G1309:G1311)</f>
        <v>18.189999999999998</v>
      </c>
    </row>
    <row r="1313" spans="1:7" ht="15" customHeight="1" x14ac:dyDescent="0.25">
      <c r="A1313" s="100" t="s">
        <v>614</v>
      </c>
      <c r="B1313" s="100"/>
      <c r="C1313" s="41" t="s">
        <v>3</v>
      </c>
      <c r="D1313" s="41" t="s">
        <v>4</v>
      </c>
      <c r="E1313" s="41" t="s">
        <v>594</v>
      </c>
      <c r="F1313" s="41" t="s">
        <v>595</v>
      </c>
      <c r="G1313" s="42" t="s">
        <v>596</v>
      </c>
    </row>
    <row r="1314" spans="1:7" ht="21" customHeight="1" x14ac:dyDescent="0.25">
      <c r="A1314" s="28" t="s">
        <v>958</v>
      </c>
      <c r="B1314" s="29" t="s">
        <v>959</v>
      </c>
      <c r="C1314" s="28" t="s">
        <v>39</v>
      </c>
      <c r="D1314" s="28" t="s">
        <v>617</v>
      </c>
      <c r="E1314" s="30">
        <v>0.15108550000000001</v>
      </c>
      <c r="F1314" s="31">
        <v>22.95</v>
      </c>
      <c r="G1314" s="34">
        <f>TRUNC(TRUNC(E1314,8)*F1314,2)</f>
        <v>3.46</v>
      </c>
    </row>
    <row r="1315" spans="1:7" ht="21" customHeight="1" x14ac:dyDescent="0.25">
      <c r="A1315" s="28" t="s">
        <v>960</v>
      </c>
      <c r="B1315" s="29" t="s">
        <v>961</v>
      </c>
      <c r="C1315" s="28" t="s">
        <v>39</v>
      </c>
      <c r="D1315" s="28" t="s">
        <v>617</v>
      </c>
      <c r="E1315" s="30">
        <v>0.15152122000000001</v>
      </c>
      <c r="F1315" s="31">
        <v>27.24</v>
      </c>
      <c r="G1315" s="34">
        <f>TRUNC(TRUNC(E1315,8)*F1315,2)</f>
        <v>4.12</v>
      </c>
    </row>
    <row r="1316" spans="1:7" ht="18" customHeight="1" x14ac:dyDescent="0.25">
      <c r="A1316" s="8"/>
      <c r="B1316" s="8"/>
      <c r="C1316" s="8"/>
      <c r="D1316" s="8"/>
      <c r="E1316" s="101" t="s">
        <v>621</v>
      </c>
      <c r="F1316" s="101"/>
      <c r="G1316" s="43">
        <f>SUM(G1314:G1315)</f>
        <v>7.58</v>
      </c>
    </row>
    <row r="1317" spans="1:7" ht="15" customHeight="1" x14ac:dyDescent="0.25">
      <c r="A1317" s="8"/>
      <c r="B1317" s="8"/>
      <c r="C1317" s="8"/>
      <c r="D1317" s="8"/>
      <c r="E1317" s="97" t="s">
        <v>609</v>
      </c>
      <c r="F1317" s="97"/>
      <c r="G1317" s="44">
        <f>ROUND(SUM(G1312,G1316),2)</f>
        <v>25.77</v>
      </c>
    </row>
    <row r="1318" spans="1:7" ht="15" customHeight="1" x14ac:dyDescent="0.25">
      <c r="A1318" s="8"/>
      <c r="B1318" s="8"/>
      <c r="C1318" s="8"/>
      <c r="D1318" s="8"/>
      <c r="E1318" s="97" t="s">
        <v>610</v>
      </c>
      <c r="F1318" s="97"/>
      <c r="G1318" s="44">
        <f>ROUND(G1317*(29.84/100),2)</f>
        <v>7.69</v>
      </c>
    </row>
    <row r="1319" spans="1:7" ht="15" customHeight="1" x14ac:dyDescent="0.25">
      <c r="A1319" s="8"/>
      <c r="B1319" s="8"/>
      <c r="C1319" s="8"/>
      <c r="D1319" s="8"/>
      <c r="E1319" s="97" t="s">
        <v>611</v>
      </c>
      <c r="F1319" s="97"/>
      <c r="G1319" s="44">
        <f>G1318+G1317</f>
        <v>33.46</v>
      </c>
    </row>
    <row r="1320" spans="1:7" ht="15" customHeight="1" x14ac:dyDescent="0.25">
      <c r="A1320" s="8"/>
      <c r="B1320" s="8"/>
      <c r="C1320" s="8"/>
      <c r="D1320" s="8"/>
      <c r="E1320" s="97" t="s">
        <v>622</v>
      </c>
      <c r="F1320" s="97"/>
      <c r="G1320" s="45">
        <v>4</v>
      </c>
    </row>
    <row r="1321" spans="1:7" ht="9.9499999999999993" customHeight="1" x14ac:dyDescent="0.25">
      <c r="A1321" s="8"/>
      <c r="B1321" s="8"/>
      <c r="C1321" s="8"/>
      <c r="D1321" s="8"/>
      <c r="E1321" s="98"/>
      <c r="F1321" s="98"/>
      <c r="G1321" s="98"/>
    </row>
    <row r="1322" spans="1:7" ht="20.100000000000001" customHeight="1" x14ac:dyDescent="0.25">
      <c r="A1322" s="99" t="s">
        <v>1057</v>
      </c>
      <c r="B1322" s="99"/>
      <c r="C1322" s="99"/>
      <c r="D1322" s="99"/>
      <c r="E1322" s="99"/>
      <c r="F1322" s="99"/>
      <c r="G1322" s="99"/>
    </row>
    <row r="1323" spans="1:7" ht="15" customHeight="1" x14ac:dyDescent="0.25">
      <c r="A1323" s="100" t="s">
        <v>593</v>
      </c>
      <c r="B1323" s="100"/>
      <c r="C1323" s="41" t="s">
        <v>3</v>
      </c>
      <c r="D1323" s="41" t="s">
        <v>4</v>
      </c>
      <c r="E1323" s="41" t="s">
        <v>594</v>
      </c>
      <c r="F1323" s="41" t="s">
        <v>595</v>
      </c>
      <c r="G1323" s="42" t="s">
        <v>596</v>
      </c>
    </row>
    <row r="1324" spans="1:7" ht="15" customHeight="1" x14ac:dyDescent="0.25">
      <c r="A1324" s="28" t="s">
        <v>968</v>
      </c>
      <c r="B1324" s="29" t="s">
        <v>969</v>
      </c>
      <c r="C1324" s="28" t="s">
        <v>39</v>
      </c>
      <c r="D1324" s="28" t="s">
        <v>22</v>
      </c>
      <c r="E1324" s="30">
        <v>9.9000000000000008E-3</v>
      </c>
      <c r="F1324" s="31">
        <v>54.29</v>
      </c>
      <c r="G1324" s="34">
        <f>TRUNC(TRUNC(E1324,8)*F1324,2)</f>
        <v>0.53</v>
      </c>
    </row>
    <row r="1325" spans="1:7" ht="21" customHeight="1" x14ac:dyDescent="0.25">
      <c r="A1325" s="28" t="s">
        <v>1058</v>
      </c>
      <c r="B1325" s="29" t="s">
        <v>1059</v>
      </c>
      <c r="C1325" s="28" t="s">
        <v>39</v>
      </c>
      <c r="D1325" s="28" t="s">
        <v>22</v>
      </c>
      <c r="E1325" s="30">
        <v>1</v>
      </c>
      <c r="F1325" s="31">
        <v>1.85</v>
      </c>
      <c r="G1325" s="34">
        <f>TRUNC(TRUNC(E1325,8)*F1325,2)</f>
        <v>1.85</v>
      </c>
    </row>
    <row r="1326" spans="1:7" ht="15" customHeight="1" x14ac:dyDescent="0.25">
      <c r="A1326" s="28" t="s">
        <v>954</v>
      </c>
      <c r="B1326" s="29" t="s">
        <v>955</v>
      </c>
      <c r="C1326" s="28" t="s">
        <v>39</v>
      </c>
      <c r="D1326" s="28" t="s">
        <v>22</v>
      </c>
      <c r="E1326" s="30">
        <v>7.1000000000000004E-3</v>
      </c>
      <c r="F1326" s="31">
        <v>1.75</v>
      </c>
      <c r="G1326" s="34">
        <f>TRUNC(TRUNC(E1326,8)*F1326,2)</f>
        <v>0.01</v>
      </c>
    </row>
    <row r="1327" spans="1:7" ht="21" customHeight="1" x14ac:dyDescent="0.25">
      <c r="A1327" s="28" t="s">
        <v>970</v>
      </c>
      <c r="B1327" s="29" t="s">
        <v>971</v>
      </c>
      <c r="C1327" s="28" t="s">
        <v>39</v>
      </c>
      <c r="D1327" s="28" t="s">
        <v>22</v>
      </c>
      <c r="E1327" s="30">
        <v>1.4999999999999999E-2</v>
      </c>
      <c r="F1327" s="31">
        <v>61.5</v>
      </c>
      <c r="G1327" s="34">
        <f>TRUNC(TRUNC(E1327,8)*F1327,2)</f>
        <v>0.92</v>
      </c>
    </row>
    <row r="1328" spans="1:7" ht="15" customHeight="1" x14ac:dyDescent="0.25">
      <c r="A1328" s="8"/>
      <c r="B1328" s="8"/>
      <c r="C1328" s="8"/>
      <c r="D1328" s="8"/>
      <c r="E1328" s="101" t="s">
        <v>608</v>
      </c>
      <c r="F1328" s="101"/>
      <c r="G1328" s="43">
        <f>SUM(G1324:G1327)</f>
        <v>3.3099999999999996</v>
      </c>
    </row>
    <row r="1329" spans="1:7" ht="15" customHeight="1" x14ac:dyDescent="0.25">
      <c r="A1329" s="100" t="s">
        <v>614</v>
      </c>
      <c r="B1329" s="100"/>
      <c r="C1329" s="41" t="s">
        <v>3</v>
      </c>
      <c r="D1329" s="41" t="s">
        <v>4</v>
      </c>
      <c r="E1329" s="41" t="s">
        <v>594</v>
      </c>
      <c r="F1329" s="41" t="s">
        <v>595</v>
      </c>
      <c r="G1329" s="42" t="s">
        <v>596</v>
      </c>
    </row>
    <row r="1330" spans="1:7" ht="21" customHeight="1" x14ac:dyDescent="0.25">
      <c r="A1330" s="28" t="s">
        <v>958</v>
      </c>
      <c r="B1330" s="29" t="s">
        <v>959</v>
      </c>
      <c r="C1330" s="28" t="s">
        <v>39</v>
      </c>
      <c r="D1330" s="28" t="s">
        <v>617</v>
      </c>
      <c r="E1330" s="30">
        <v>9.9419850000000004E-2</v>
      </c>
      <c r="F1330" s="31">
        <v>22.95</v>
      </c>
      <c r="G1330" s="34">
        <f>TRUNC(TRUNC(E1330,8)*F1330,2)</f>
        <v>2.2799999999999998</v>
      </c>
    </row>
    <row r="1331" spans="1:7" ht="21" customHeight="1" x14ac:dyDescent="0.25">
      <c r="A1331" s="28" t="s">
        <v>960</v>
      </c>
      <c r="B1331" s="29" t="s">
        <v>961</v>
      </c>
      <c r="C1331" s="28" t="s">
        <v>39</v>
      </c>
      <c r="D1331" s="28" t="s">
        <v>617</v>
      </c>
      <c r="E1331" s="30">
        <v>9.9419850000000004E-2</v>
      </c>
      <c r="F1331" s="31">
        <v>27.24</v>
      </c>
      <c r="G1331" s="34">
        <f>TRUNC(TRUNC(E1331,8)*F1331,2)</f>
        <v>2.7</v>
      </c>
    </row>
    <row r="1332" spans="1:7" ht="18" customHeight="1" x14ac:dyDescent="0.25">
      <c r="A1332" s="8"/>
      <c r="B1332" s="8"/>
      <c r="C1332" s="8"/>
      <c r="D1332" s="8"/>
      <c r="E1332" s="101" t="s">
        <v>621</v>
      </c>
      <c r="F1332" s="101"/>
      <c r="G1332" s="43">
        <f>SUM(G1330:G1331)</f>
        <v>4.9800000000000004</v>
      </c>
    </row>
    <row r="1333" spans="1:7" ht="15" customHeight="1" x14ac:dyDescent="0.25">
      <c r="A1333" s="8"/>
      <c r="B1333" s="8"/>
      <c r="C1333" s="8"/>
      <c r="D1333" s="8"/>
      <c r="E1333" s="97" t="s">
        <v>609</v>
      </c>
      <c r="F1333" s="97"/>
      <c r="G1333" s="44">
        <f>ROUND(SUM(G1328,G1332),2)</f>
        <v>8.2899999999999991</v>
      </c>
    </row>
    <row r="1334" spans="1:7" ht="15" customHeight="1" x14ac:dyDescent="0.25">
      <c r="A1334" s="8"/>
      <c r="B1334" s="8"/>
      <c r="C1334" s="8"/>
      <c r="D1334" s="8"/>
      <c r="E1334" s="97" t="s">
        <v>610</v>
      </c>
      <c r="F1334" s="97"/>
      <c r="G1334" s="44">
        <f>ROUND(G1333*(29.84/100),2)</f>
        <v>2.4700000000000002</v>
      </c>
    </row>
    <row r="1335" spans="1:7" ht="15" customHeight="1" x14ac:dyDescent="0.25">
      <c r="A1335" s="8"/>
      <c r="B1335" s="8"/>
      <c r="C1335" s="8"/>
      <c r="D1335" s="8"/>
      <c r="E1335" s="97" t="s">
        <v>611</v>
      </c>
      <c r="F1335" s="97"/>
      <c r="G1335" s="44">
        <f>G1334+G1333</f>
        <v>10.76</v>
      </c>
    </row>
    <row r="1336" spans="1:7" ht="15" customHeight="1" x14ac:dyDescent="0.25">
      <c r="A1336" s="8"/>
      <c r="B1336" s="8"/>
      <c r="C1336" s="8"/>
      <c r="D1336" s="8"/>
      <c r="E1336" s="97" t="s">
        <v>622</v>
      </c>
      <c r="F1336" s="97"/>
      <c r="G1336" s="45">
        <v>40</v>
      </c>
    </row>
    <row r="1337" spans="1:7" ht="9.9499999999999993" customHeight="1" x14ac:dyDescent="0.25">
      <c r="A1337" s="8"/>
      <c r="B1337" s="8"/>
      <c r="C1337" s="8"/>
      <c r="D1337" s="8"/>
      <c r="E1337" s="98"/>
      <c r="F1337" s="98"/>
      <c r="G1337" s="98"/>
    </row>
    <row r="1338" spans="1:7" ht="20.100000000000001" customHeight="1" x14ac:dyDescent="0.25">
      <c r="A1338" s="99" t="s">
        <v>1060</v>
      </c>
      <c r="B1338" s="99"/>
      <c r="C1338" s="99"/>
      <c r="D1338" s="99"/>
      <c r="E1338" s="99"/>
      <c r="F1338" s="99"/>
      <c r="G1338" s="99"/>
    </row>
    <row r="1339" spans="1:7" ht="15" customHeight="1" x14ac:dyDescent="0.25">
      <c r="A1339" s="100" t="s">
        <v>593</v>
      </c>
      <c r="B1339" s="100"/>
      <c r="C1339" s="41" t="s">
        <v>3</v>
      </c>
      <c r="D1339" s="41" t="s">
        <v>4</v>
      </c>
      <c r="E1339" s="41" t="s">
        <v>594</v>
      </c>
      <c r="F1339" s="41" t="s">
        <v>595</v>
      </c>
      <c r="G1339" s="42" t="s">
        <v>596</v>
      </c>
    </row>
    <row r="1340" spans="1:7" ht="21" customHeight="1" x14ac:dyDescent="0.25">
      <c r="A1340" s="28" t="s">
        <v>1041</v>
      </c>
      <c r="B1340" s="29" t="s">
        <v>1042</v>
      </c>
      <c r="C1340" s="28" t="s">
        <v>39</v>
      </c>
      <c r="D1340" s="28" t="s">
        <v>22</v>
      </c>
      <c r="E1340" s="30">
        <v>2</v>
      </c>
      <c r="F1340" s="31">
        <v>2.15</v>
      </c>
      <c r="G1340" s="34">
        <f>TRUNC(TRUNC(E1340,8)*F1340,2)</f>
        <v>4.3</v>
      </c>
    </row>
    <row r="1341" spans="1:7" ht="21" customHeight="1" x14ac:dyDescent="0.25">
      <c r="A1341" s="28" t="s">
        <v>1061</v>
      </c>
      <c r="B1341" s="29" t="s">
        <v>1062</v>
      </c>
      <c r="C1341" s="28" t="s">
        <v>39</v>
      </c>
      <c r="D1341" s="28" t="s">
        <v>22</v>
      </c>
      <c r="E1341" s="30">
        <v>1</v>
      </c>
      <c r="F1341" s="31">
        <v>2.68</v>
      </c>
      <c r="G1341" s="34">
        <f>TRUNC(TRUNC(E1341,8)*F1341,2)</f>
        <v>2.68</v>
      </c>
    </row>
    <row r="1342" spans="1:7" ht="29.1" customHeight="1" x14ac:dyDescent="0.25">
      <c r="A1342" s="28" t="s">
        <v>1045</v>
      </c>
      <c r="B1342" s="29" t="s">
        <v>1046</v>
      </c>
      <c r="C1342" s="28" t="s">
        <v>39</v>
      </c>
      <c r="D1342" s="28" t="s">
        <v>22</v>
      </c>
      <c r="E1342" s="30">
        <v>0.05</v>
      </c>
      <c r="F1342" s="31">
        <v>22.41</v>
      </c>
      <c r="G1342" s="34">
        <f>TRUNC(TRUNC(E1342,8)*F1342,2)</f>
        <v>1.1200000000000001</v>
      </c>
    </row>
    <row r="1343" spans="1:7" ht="15" customHeight="1" x14ac:dyDescent="0.25">
      <c r="A1343" s="8"/>
      <c r="B1343" s="8"/>
      <c r="C1343" s="8"/>
      <c r="D1343" s="8"/>
      <c r="E1343" s="101" t="s">
        <v>608</v>
      </c>
      <c r="F1343" s="101"/>
      <c r="G1343" s="43">
        <f>SUM(G1340:G1342)</f>
        <v>8.1000000000000014</v>
      </c>
    </row>
    <row r="1344" spans="1:7" ht="15" customHeight="1" x14ac:dyDescent="0.25">
      <c r="A1344" s="100" t="s">
        <v>614</v>
      </c>
      <c r="B1344" s="100"/>
      <c r="C1344" s="41" t="s">
        <v>3</v>
      </c>
      <c r="D1344" s="41" t="s">
        <v>4</v>
      </c>
      <c r="E1344" s="41" t="s">
        <v>594</v>
      </c>
      <c r="F1344" s="41" t="s">
        <v>595</v>
      </c>
      <c r="G1344" s="42" t="s">
        <v>596</v>
      </c>
    </row>
    <row r="1345" spans="1:7" ht="21" customHeight="1" x14ac:dyDescent="0.25">
      <c r="A1345" s="28" t="s">
        <v>958</v>
      </c>
      <c r="B1345" s="29" t="s">
        <v>959</v>
      </c>
      <c r="C1345" s="28" t="s">
        <v>39</v>
      </c>
      <c r="D1345" s="28" t="s">
        <v>617</v>
      </c>
      <c r="E1345" s="30">
        <v>0.10778959</v>
      </c>
      <c r="F1345" s="31">
        <v>22.95</v>
      </c>
      <c r="G1345" s="34">
        <f>TRUNC(TRUNC(E1345,8)*F1345,2)</f>
        <v>2.4700000000000002</v>
      </c>
    </row>
    <row r="1346" spans="1:7" ht="21" customHeight="1" x14ac:dyDescent="0.25">
      <c r="A1346" s="28" t="s">
        <v>960</v>
      </c>
      <c r="B1346" s="29" t="s">
        <v>961</v>
      </c>
      <c r="C1346" s="28" t="s">
        <v>39</v>
      </c>
      <c r="D1346" s="28" t="s">
        <v>617</v>
      </c>
      <c r="E1346" s="30">
        <v>0.10822531000000001</v>
      </c>
      <c r="F1346" s="31">
        <v>27.24</v>
      </c>
      <c r="G1346" s="34">
        <f>TRUNC(TRUNC(E1346,8)*F1346,2)</f>
        <v>2.94</v>
      </c>
    </row>
    <row r="1347" spans="1:7" ht="18" customHeight="1" x14ac:dyDescent="0.25">
      <c r="A1347" s="8"/>
      <c r="B1347" s="8"/>
      <c r="C1347" s="8"/>
      <c r="D1347" s="8"/>
      <c r="E1347" s="101" t="s">
        <v>621</v>
      </c>
      <c r="F1347" s="101"/>
      <c r="G1347" s="43">
        <f>SUM(G1345:G1346)</f>
        <v>5.41</v>
      </c>
    </row>
    <row r="1348" spans="1:7" ht="15" customHeight="1" x14ac:dyDescent="0.25">
      <c r="A1348" s="8"/>
      <c r="B1348" s="8"/>
      <c r="C1348" s="8"/>
      <c r="D1348" s="8"/>
      <c r="E1348" s="97" t="s">
        <v>609</v>
      </c>
      <c r="F1348" s="97"/>
      <c r="G1348" s="44">
        <f>ROUND(SUM(G1343,G1347),2)</f>
        <v>13.51</v>
      </c>
    </row>
    <row r="1349" spans="1:7" ht="15" customHeight="1" x14ac:dyDescent="0.25">
      <c r="A1349" s="8"/>
      <c r="B1349" s="8"/>
      <c r="C1349" s="8"/>
      <c r="D1349" s="8"/>
      <c r="E1349" s="97" t="s">
        <v>610</v>
      </c>
      <c r="F1349" s="97"/>
      <c r="G1349" s="44">
        <f>ROUND(G1348*(29.84/100),2)</f>
        <v>4.03</v>
      </c>
    </row>
    <row r="1350" spans="1:7" ht="15" customHeight="1" x14ac:dyDescent="0.25">
      <c r="A1350" s="8"/>
      <c r="B1350" s="8"/>
      <c r="C1350" s="8"/>
      <c r="D1350" s="8"/>
      <c r="E1350" s="97" t="s">
        <v>611</v>
      </c>
      <c r="F1350" s="97"/>
      <c r="G1350" s="44">
        <f>G1349+G1348</f>
        <v>17.54</v>
      </c>
    </row>
    <row r="1351" spans="1:7" ht="15" customHeight="1" x14ac:dyDescent="0.25">
      <c r="A1351" s="8"/>
      <c r="B1351" s="8"/>
      <c r="C1351" s="8"/>
      <c r="D1351" s="8"/>
      <c r="E1351" s="97" t="s">
        <v>622</v>
      </c>
      <c r="F1351" s="97"/>
      <c r="G1351" s="45">
        <v>20</v>
      </c>
    </row>
    <row r="1352" spans="1:7" ht="9.9499999999999993" customHeight="1" x14ac:dyDescent="0.25">
      <c r="A1352" s="8"/>
      <c r="B1352" s="8"/>
      <c r="C1352" s="8"/>
      <c r="D1352" s="8"/>
      <c r="E1352" s="98"/>
      <c r="F1352" s="98"/>
      <c r="G1352" s="98"/>
    </row>
    <row r="1353" spans="1:7" ht="20.100000000000001" customHeight="1" x14ac:dyDescent="0.25">
      <c r="A1353" s="99" t="s">
        <v>1063</v>
      </c>
      <c r="B1353" s="99"/>
      <c r="C1353" s="99"/>
      <c r="D1353" s="99"/>
      <c r="E1353" s="99"/>
      <c r="F1353" s="99"/>
      <c r="G1353" s="99"/>
    </row>
    <row r="1354" spans="1:7" ht="15" customHeight="1" x14ac:dyDescent="0.25">
      <c r="A1354" s="100" t="s">
        <v>593</v>
      </c>
      <c r="B1354" s="100"/>
      <c r="C1354" s="41" t="s">
        <v>3</v>
      </c>
      <c r="D1354" s="41" t="s">
        <v>4</v>
      </c>
      <c r="E1354" s="41" t="s">
        <v>594</v>
      </c>
      <c r="F1354" s="41" t="s">
        <v>595</v>
      </c>
      <c r="G1354" s="42" t="s">
        <v>596</v>
      </c>
    </row>
    <row r="1355" spans="1:7" ht="21" customHeight="1" x14ac:dyDescent="0.25">
      <c r="A1355" s="28" t="s">
        <v>1053</v>
      </c>
      <c r="B1355" s="29" t="s">
        <v>1054</v>
      </c>
      <c r="C1355" s="28" t="s">
        <v>39</v>
      </c>
      <c r="D1355" s="28" t="s">
        <v>22</v>
      </c>
      <c r="E1355" s="30">
        <v>2</v>
      </c>
      <c r="F1355" s="31">
        <v>3.8</v>
      </c>
      <c r="G1355" s="34">
        <f>TRUNC(TRUNC(E1355,8)*F1355,2)</f>
        <v>7.6</v>
      </c>
    </row>
    <row r="1356" spans="1:7" ht="21" customHeight="1" x14ac:dyDescent="0.25">
      <c r="A1356" s="28" t="s">
        <v>1064</v>
      </c>
      <c r="B1356" s="29" t="s">
        <v>1065</v>
      </c>
      <c r="C1356" s="28" t="s">
        <v>39</v>
      </c>
      <c r="D1356" s="28" t="s">
        <v>22</v>
      </c>
      <c r="E1356" s="30">
        <v>1</v>
      </c>
      <c r="F1356" s="31">
        <v>7.28</v>
      </c>
      <c r="G1356" s="34">
        <f>TRUNC(TRUNC(E1356,8)*F1356,2)</f>
        <v>7.28</v>
      </c>
    </row>
    <row r="1357" spans="1:7" ht="29.1" customHeight="1" x14ac:dyDescent="0.25">
      <c r="A1357" s="28" t="s">
        <v>1045</v>
      </c>
      <c r="B1357" s="29" t="s">
        <v>1046</v>
      </c>
      <c r="C1357" s="28" t="s">
        <v>39</v>
      </c>
      <c r="D1357" s="28" t="s">
        <v>22</v>
      </c>
      <c r="E1357" s="30">
        <v>0.115</v>
      </c>
      <c r="F1357" s="31">
        <v>22.41</v>
      </c>
      <c r="G1357" s="34">
        <f>TRUNC(TRUNC(E1357,8)*F1357,2)</f>
        <v>2.57</v>
      </c>
    </row>
    <row r="1358" spans="1:7" ht="15" customHeight="1" x14ac:dyDescent="0.25">
      <c r="A1358" s="8"/>
      <c r="B1358" s="8"/>
      <c r="C1358" s="8"/>
      <c r="D1358" s="8"/>
      <c r="E1358" s="101" t="s">
        <v>608</v>
      </c>
      <c r="F1358" s="101"/>
      <c r="G1358" s="43">
        <f>SUM(G1355:G1357)</f>
        <v>17.45</v>
      </c>
    </row>
    <row r="1359" spans="1:7" ht="15" customHeight="1" x14ac:dyDescent="0.25">
      <c r="A1359" s="100" t="s">
        <v>614</v>
      </c>
      <c r="B1359" s="100"/>
      <c r="C1359" s="41" t="s">
        <v>3</v>
      </c>
      <c r="D1359" s="41" t="s">
        <v>4</v>
      </c>
      <c r="E1359" s="41" t="s">
        <v>594</v>
      </c>
      <c r="F1359" s="41" t="s">
        <v>595</v>
      </c>
      <c r="G1359" s="42" t="s">
        <v>596</v>
      </c>
    </row>
    <row r="1360" spans="1:7" ht="21" customHeight="1" x14ac:dyDescent="0.25">
      <c r="A1360" s="28" t="s">
        <v>958</v>
      </c>
      <c r="B1360" s="29" t="s">
        <v>959</v>
      </c>
      <c r="C1360" s="28" t="s">
        <v>39</v>
      </c>
      <c r="D1360" s="28" t="s">
        <v>617</v>
      </c>
      <c r="E1360" s="30">
        <v>0.15109144999999999</v>
      </c>
      <c r="F1360" s="31">
        <v>22.95</v>
      </c>
      <c r="G1360" s="34">
        <f>TRUNC(TRUNC(E1360,8)*F1360,2)</f>
        <v>3.46</v>
      </c>
    </row>
    <row r="1361" spans="1:7" ht="21" customHeight="1" x14ac:dyDescent="0.25">
      <c r="A1361" s="28" t="s">
        <v>960</v>
      </c>
      <c r="B1361" s="29" t="s">
        <v>961</v>
      </c>
      <c r="C1361" s="28" t="s">
        <v>39</v>
      </c>
      <c r="D1361" s="28" t="s">
        <v>617</v>
      </c>
      <c r="E1361" s="30">
        <v>0.15159579000000001</v>
      </c>
      <c r="F1361" s="31">
        <v>27.24</v>
      </c>
      <c r="G1361" s="34">
        <f>TRUNC(TRUNC(E1361,8)*F1361,2)</f>
        <v>4.12</v>
      </c>
    </row>
    <row r="1362" spans="1:7" ht="18" customHeight="1" x14ac:dyDescent="0.25">
      <c r="A1362" s="8"/>
      <c r="B1362" s="8"/>
      <c r="C1362" s="8"/>
      <c r="D1362" s="8"/>
      <c r="E1362" s="101" t="s">
        <v>621</v>
      </c>
      <c r="F1362" s="101"/>
      <c r="G1362" s="43">
        <f>SUM(G1360:G1361)</f>
        <v>7.58</v>
      </c>
    </row>
    <row r="1363" spans="1:7" ht="15" customHeight="1" x14ac:dyDescent="0.25">
      <c r="A1363" s="8"/>
      <c r="B1363" s="8"/>
      <c r="C1363" s="8"/>
      <c r="D1363" s="8"/>
      <c r="E1363" s="97" t="s">
        <v>609</v>
      </c>
      <c r="F1363" s="97"/>
      <c r="G1363" s="44">
        <f>ROUND(SUM(G1358,G1362),2)</f>
        <v>25.03</v>
      </c>
    </row>
    <row r="1364" spans="1:7" ht="15" customHeight="1" x14ac:dyDescent="0.25">
      <c r="A1364" s="8"/>
      <c r="B1364" s="8"/>
      <c r="C1364" s="8"/>
      <c r="D1364" s="8"/>
      <c r="E1364" s="97" t="s">
        <v>610</v>
      </c>
      <c r="F1364" s="97"/>
      <c r="G1364" s="44">
        <f>ROUND(G1363*(29.84/100),2)</f>
        <v>7.47</v>
      </c>
    </row>
    <row r="1365" spans="1:7" ht="15" customHeight="1" x14ac:dyDescent="0.25">
      <c r="A1365" s="8"/>
      <c r="B1365" s="8"/>
      <c r="C1365" s="8"/>
      <c r="D1365" s="8"/>
      <c r="E1365" s="97" t="s">
        <v>611</v>
      </c>
      <c r="F1365" s="97"/>
      <c r="G1365" s="44">
        <f>G1364+G1363</f>
        <v>32.5</v>
      </c>
    </row>
    <row r="1366" spans="1:7" ht="15" customHeight="1" x14ac:dyDescent="0.25">
      <c r="A1366" s="8"/>
      <c r="B1366" s="8"/>
      <c r="C1366" s="8"/>
      <c r="D1366" s="8"/>
      <c r="E1366" s="97" t="s">
        <v>622</v>
      </c>
      <c r="F1366" s="97"/>
      <c r="G1366" s="45">
        <v>12</v>
      </c>
    </row>
    <row r="1367" spans="1:7" ht="9.9499999999999993" customHeight="1" x14ac:dyDescent="0.25">
      <c r="A1367" s="8"/>
      <c r="B1367" s="8"/>
      <c r="C1367" s="8"/>
      <c r="D1367" s="8"/>
      <c r="E1367" s="98"/>
      <c r="F1367" s="98"/>
      <c r="G1367" s="98"/>
    </row>
    <row r="1368" spans="1:7" ht="20.100000000000001" customHeight="1" x14ac:dyDescent="0.25">
      <c r="A1368" s="99" t="s">
        <v>1066</v>
      </c>
      <c r="B1368" s="99"/>
      <c r="C1368" s="99"/>
      <c r="D1368" s="99"/>
      <c r="E1368" s="99"/>
      <c r="F1368" s="99"/>
      <c r="G1368" s="99"/>
    </row>
    <row r="1369" spans="1:7" ht="15" customHeight="1" x14ac:dyDescent="0.25">
      <c r="A1369" s="100" t="s">
        <v>593</v>
      </c>
      <c r="B1369" s="100"/>
      <c r="C1369" s="41" t="s">
        <v>3</v>
      </c>
      <c r="D1369" s="41" t="s">
        <v>4</v>
      </c>
      <c r="E1369" s="41" t="s">
        <v>594</v>
      </c>
      <c r="F1369" s="41" t="s">
        <v>595</v>
      </c>
      <c r="G1369" s="42" t="s">
        <v>596</v>
      </c>
    </row>
    <row r="1370" spans="1:7" ht="21" customHeight="1" x14ac:dyDescent="0.25">
      <c r="A1370" s="28" t="s">
        <v>1053</v>
      </c>
      <c r="B1370" s="29" t="s">
        <v>1054</v>
      </c>
      <c r="C1370" s="28" t="s">
        <v>39</v>
      </c>
      <c r="D1370" s="28" t="s">
        <v>22</v>
      </c>
      <c r="E1370" s="30">
        <v>2</v>
      </c>
      <c r="F1370" s="31">
        <v>3.8</v>
      </c>
      <c r="G1370" s="34">
        <f>TRUNC(TRUNC(E1370,8)*F1370,2)</f>
        <v>7.6</v>
      </c>
    </row>
    <row r="1371" spans="1:7" ht="21" customHeight="1" x14ac:dyDescent="0.25">
      <c r="A1371" s="28" t="s">
        <v>1048</v>
      </c>
      <c r="B1371" s="29" t="s">
        <v>1049</v>
      </c>
      <c r="C1371" s="28" t="s">
        <v>39</v>
      </c>
      <c r="D1371" s="28" t="s">
        <v>22</v>
      </c>
      <c r="E1371" s="30">
        <v>1</v>
      </c>
      <c r="F1371" s="31">
        <v>3.16</v>
      </c>
      <c r="G1371" s="34">
        <f>TRUNC(TRUNC(E1371,8)*F1371,2)</f>
        <v>3.16</v>
      </c>
    </row>
    <row r="1372" spans="1:7" ht="21" customHeight="1" x14ac:dyDescent="0.25">
      <c r="A1372" s="28" t="s">
        <v>1067</v>
      </c>
      <c r="B1372" s="29" t="s">
        <v>1068</v>
      </c>
      <c r="C1372" s="28" t="s">
        <v>39</v>
      </c>
      <c r="D1372" s="28" t="s">
        <v>22</v>
      </c>
      <c r="E1372" s="30">
        <v>1</v>
      </c>
      <c r="F1372" s="31">
        <v>19.46</v>
      </c>
      <c r="G1372" s="34">
        <f>TRUNC(TRUNC(E1372,8)*F1372,2)</f>
        <v>19.46</v>
      </c>
    </row>
    <row r="1373" spans="1:7" ht="29.1" customHeight="1" x14ac:dyDescent="0.25">
      <c r="A1373" s="28" t="s">
        <v>1045</v>
      </c>
      <c r="B1373" s="29" t="s">
        <v>1046</v>
      </c>
      <c r="C1373" s="28" t="s">
        <v>39</v>
      </c>
      <c r="D1373" s="28" t="s">
        <v>22</v>
      </c>
      <c r="E1373" s="30">
        <v>0.1525</v>
      </c>
      <c r="F1373" s="31">
        <v>22.41</v>
      </c>
      <c r="G1373" s="34">
        <f>TRUNC(TRUNC(E1373,8)*F1373,2)</f>
        <v>3.41</v>
      </c>
    </row>
    <row r="1374" spans="1:7" ht="15" customHeight="1" x14ac:dyDescent="0.25">
      <c r="A1374" s="8"/>
      <c r="B1374" s="8"/>
      <c r="C1374" s="8"/>
      <c r="D1374" s="8"/>
      <c r="E1374" s="101" t="s">
        <v>608</v>
      </c>
      <c r="F1374" s="101"/>
      <c r="G1374" s="43">
        <f>SUM(G1370:G1373)</f>
        <v>33.629999999999995</v>
      </c>
    </row>
    <row r="1375" spans="1:7" ht="15" customHeight="1" x14ac:dyDescent="0.25">
      <c r="A1375" s="100" t="s">
        <v>614</v>
      </c>
      <c r="B1375" s="100"/>
      <c r="C1375" s="41" t="s">
        <v>3</v>
      </c>
      <c r="D1375" s="41" t="s">
        <v>4</v>
      </c>
      <c r="E1375" s="41" t="s">
        <v>594</v>
      </c>
      <c r="F1375" s="41" t="s">
        <v>595</v>
      </c>
      <c r="G1375" s="42" t="s">
        <v>596</v>
      </c>
    </row>
    <row r="1376" spans="1:7" ht="21" customHeight="1" x14ac:dyDescent="0.25">
      <c r="A1376" s="28" t="s">
        <v>958</v>
      </c>
      <c r="B1376" s="29" t="s">
        <v>959</v>
      </c>
      <c r="C1376" s="28" t="s">
        <v>39</v>
      </c>
      <c r="D1376" s="28" t="s">
        <v>617</v>
      </c>
      <c r="E1376" s="30">
        <v>0.19546382000000001</v>
      </c>
      <c r="F1376" s="31">
        <v>22.95</v>
      </c>
      <c r="G1376" s="34">
        <f>TRUNC(TRUNC(E1376,8)*F1376,2)</f>
        <v>4.4800000000000004</v>
      </c>
    </row>
    <row r="1377" spans="1:7" ht="21" customHeight="1" x14ac:dyDescent="0.25">
      <c r="A1377" s="28" t="s">
        <v>960</v>
      </c>
      <c r="B1377" s="29" t="s">
        <v>961</v>
      </c>
      <c r="C1377" s="28" t="s">
        <v>39</v>
      </c>
      <c r="D1377" s="28" t="s">
        <v>617</v>
      </c>
      <c r="E1377" s="30">
        <v>0.19560105999999999</v>
      </c>
      <c r="F1377" s="31">
        <v>27.24</v>
      </c>
      <c r="G1377" s="34">
        <f>TRUNC(TRUNC(E1377,8)*F1377,2)</f>
        <v>5.32</v>
      </c>
    </row>
    <row r="1378" spans="1:7" ht="18" customHeight="1" x14ac:dyDescent="0.25">
      <c r="A1378" s="8"/>
      <c r="B1378" s="8"/>
      <c r="C1378" s="8"/>
      <c r="D1378" s="8"/>
      <c r="E1378" s="101" t="s">
        <v>621</v>
      </c>
      <c r="F1378" s="101"/>
      <c r="G1378" s="43">
        <f>SUM(G1376:G1377)</f>
        <v>9.8000000000000007</v>
      </c>
    </row>
    <row r="1379" spans="1:7" ht="15" customHeight="1" x14ac:dyDescent="0.25">
      <c r="A1379" s="8"/>
      <c r="B1379" s="8"/>
      <c r="C1379" s="8"/>
      <c r="D1379" s="8"/>
      <c r="E1379" s="97" t="s">
        <v>609</v>
      </c>
      <c r="F1379" s="97"/>
      <c r="G1379" s="44">
        <f>ROUND(SUM(G1374,G1378),2)</f>
        <v>43.43</v>
      </c>
    </row>
    <row r="1380" spans="1:7" ht="15" customHeight="1" x14ac:dyDescent="0.25">
      <c r="A1380" s="8"/>
      <c r="B1380" s="8"/>
      <c r="C1380" s="8"/>
      <c r="D1380" s="8"/>
      <c r="E1380" s="97" t="s">
        <v>610</v>
      </c>
      <c r="F1380" s="97"/>
      <c r="G1380" s="44">
        <f>ROUND(G1379*(29.84/100),2)</f>
        <v>12.96</v>
      </c>
    </row>
    <row r="1381" spans="1:7" ht="15" customHeight="1" x14ac:dyDescent="0.25">
      <c r="A1381" s="8"/>
      <c r="B1381" s="8"/>
      <c r="C1381" s="8"/>
      <c r="D1381" s="8"/>
      <c r="E1381" s="97" t="s">
        <v>611</v>
      </c>
      <c r="F1381" s="97"/>
      <c r="G1381" s="44">
        <f>G1380+G1379</f>
        <v>56.39</v>
      </c>
    </row>
    <row r="1382" spans="1:7" ht="15" customHeight="1" x14ac:dyDescent="0.25">
      <c r="A1382" s="8"/>
      <c r="B1382" s="8"/>
      <c r="C1382" s="8"/>
      <c r="D1382" s="8"/>
      <c r="E1382" s="97" t="s">
        <v>622</v>
      </c>
      <c r="F1382" s="97"/>
      <c r="G1382" s="45">
        <v>12</v>
      </c>
    </row>
    <row r="1383" spans="1:7" ht="9.9499999999999993" customHeight="1" x14ac:dyDescent="0.25">
      <c r="A1383" s="8"/>
      <c r="B1383" s="8"/>
      <c r="C1383" s="8"/>
      <c r="D1383" s="8"/>
      <c r="E1383" s="98"/>
      <c r="F1383" s="98"/>
      <c r="G1383" s="98"/>
    </row>
    <row r="1384" spans="1:7" ht="20.100000000000001" customHeight="1" x14ac:dyDescent="0.25">
      <c r="A1384" s="99" t="s">
        <v>1069</v>
      </c>
      <c r="B1384" s="99"/>
      <c r="C1384" s="99"/>
      <c r="D1384" s="99"/>
      <c r="E1384" s="99"/>
      <c r="F1384" s="99"/>
      <c r="G1384" s="99"/>
    </row>
    <row r="1385" spans="1:7" ht="15" customHeight="1" x14ac:dyDescent="0.25">
      <c r="A1385" s="100" t="s">
        <v>593</v>
      </c>
      <c r="B1385" s="100"/>
      <c r="C1385" s="41" t="s">
        <v>3</v>
      </c>
      <c r="D1385" s="41" t="s">
        <v>4</v>
      </c>
      <c r="E1385" s="41" t="s">
        <v>594</v>
      </c>
      <c r="F1385" s="41" t="s">
        <v>595</v>
      </c>
      <c r="G1385" s="42" t="s">
        <v>596</v>
      </c>
    </row>
    <row r="1386" spans="1:7" ht="15" customHeight="1" x14ac:dyDescent="0.25">
      <c r="A1386" s="28" t="s">
        <v>968</v>
      </c>
      <c r="B1386" s="29" t="s">
        <v>969</v>
      </c>
      <c r="C1386" s="28" t="s">
        <v>39</v>
      </c>
      <c r="D1386" s="28" t="s">
        <v>22</v>
      </c>
      <c r="E1386" s="30">
        <v>1.4800000000000001E-2</v>
      </c>
      <c r="F1386" s="31">
        <v>54.29</v>
      </c>
      <c r="G1386" s="34">
        <f>TRUNC(TRUNC(E1386,8)*F1386,2)</f>
        <v>0.8</v>
      </c>
    </row>
    <row r="1387" spans="1:7" ht="21" customHeight="1" x14ac:dyDescent="0.25">
      <c r="A1387" s="28" t="s">
        <v>1070</v>
      </c>
      <c r="B1387" s="29" t="s">
        <v>1071</v>
      </c>
      <c r="C1387" s="28" t="s">
        <v>39</v>
      </c>
      <c r="D1387" s="28" t="s">
        <v>22</v>
      </c>
      <c r="E1387" s="30">
        <v>1</v>
      </c>
      <c r="F1387" s="31">
        <v>3.32</v>
      </c>
      <c r="G1387" s="34">
        <f>TRUNC(TRUNC(E1387,8)*F1387,2)</f>
        <v>3.32</v>
      </c>
    </row>
    <row r="1388" spans="1:7" ht="15" customHeight="1" x14ac:dyDescent="0.25">
      <c r="A1388" s="28" t="s">
        <v>954</v>
      </c>
      <c r="B1388" s="29" t="s">
        <v>955</v>
      </c>
      <c r="C1388" s="28" t="s">
        <v>39</v>
      </c>
      <c r="D1388" s="28" t="s">
        <v>22</v>
      </c>
      <c r="E1388" s="30">
        <v>1.0699999999999999E-2</v>
      </c>
      <c r="F1388" s="31">
        <v>1.75</v>
      </c>
      <c r="G1388" s="34">
        <f>TRUNC(TRUNC(E1388,8)*F1388,2)</f>
        <v>0.01</v>
      </c>
    </row>
    <row r="1389" spans="1:7" ht="21" customHeight="1" x14ac:dyDescent="0.25">
      <c r="A1389" s="28" t="s">
        <v>970</v>
      </c>
      <c r="B1389" s="29" t="s">
        <v>971</v>
      </c>
      <c r="C1389" s="28" t="s">
        <v>39</v>
      </c>
      <c r="D1389" s="28" t="s">
        <v>22</v>
      </c>
      <c r="E1389" s="30">
        <v>2.2499999999999999E-2</v>
      </c>
      <c r="F1389" s="31">
        <v>61.5</v>
      </c>
      <c r="G1389" s="34">
        <f>TRUNC(TRUNC(E1389,8)*F1389,2)</f>
        <v>1.38</v>
      </c>
    </row>
    <row r="1390" spans="1:7" ht="15" customHeight="1" x14ac:dyDescent="0.25">
      <c r="A1390" s="8"/>
      <c r="B1390" s="8"/>
      <c r="C1390" s="8"/>
      <c r="D1390" s="8"/>
      <c r="E1390" s="101" t="s">
        <v>608</v>
      </c>
      <c r="F1390" s="101"/>
      <c r="G1390" s="43">
        <f>SUM(G1386:G1389)</f>
        <v>5.51</v>
      </c>
    </row>
    <row r="1391" spans="1:7" ht="15" customHeight="1" x14ac:dyDescent="0.25">
      <c r="A1391" s="100" t="s">
        <v>614</v>
      </c>
      <c r="B1391" s="100"/>
      <c r="C1391" s="41" t="s">
        <v>3</v>
      </c>
      <c r="D1391" s="41" t="s">
        <v>4</v>
      </c>
      <c r="E1391" s="41" t="s">
        <v>594</v>
      </c>
      <c r="F1391" s="41" t="s">
        <v>595</v>
      </c>
      <c r="G1391" s="42" t="s">
        <v>596</v>
      </c>
    </row>
    <row r="1392" spans="1:7" ht="21" customHeight="1" x14ac:dyDescent="0.25">
      <c r="A1392" s="28" t="s">
        <v>958</v>
      </c>
      <c r="B1392" s="29" t="s">
        <v>959</v>
      </c>
      <c r="C1392" s="28" t="s">
        <v>39</v>
      </c>
      <c r="D1392" s="28" t="s">
        <v>617</v>
      </c>
      <c r="E1392" s="30">
        <v>0.13258571</v>
      </c>
      <c r="F1392" s="31">
        <v>22.95</v>
      </c>
      <c r="G1392" s="34">
        <f>TRUNC(TRUNC(E1392,8)*F1392,2)</f>
        <v>3.04</v>
      </c>
    </row>
    <row r="1393" spans="1:7" ht="21" customHeight="1" x14ac:dyDescent="0.25">
      <c r="A1393" s="28" t="s">
        <v>960</v>
      </c>
      <c r="B1393" s="29" t="s">
        <v>961</v>
      </c>
      <c r="C1393" s="28" t="s">
        <v>39</v>
      </c>
      <c r="D1393" s="28" t="s">
        <v>617</v>
      </c>
      <c r="E1393" s="30">
        <v>0.13302143</v>
      </c>
      <c r="F1393" s="31">
        <v>27.24</v>
      </c>
      <c r="G1393" s="34">
        <f>TRUNC(TRUNC(E1393,8)*F1393,2)</f>
        <v>3.62</v>
      </c>
    </row>
    <row r="1394" spans="1:7" ht="18" customHeight="1" x14ac:dyDescent="0.25">
      <c r="A1394" s="8"/>
      <c r="B1394" s="8"/>
      <c r="C1394" s="8"/>
      <c r="D1394" s="8"/>
      <c r="E1394" s="101" t="s">
        <v>621</v>
      </c>
      <c r="F1394" s="101"/>
      <c r="G1394" s="43">
        <f>SUM(G1392:G1393)</f>
        <v>6.66</v>
      </c>
    </row>
    <row r="1395" spans="1:7" ht="15" customHeight="1" x14ac:dyDescent="0.25">
      <c r="A1395" s="8"/>
      <c r="B1395" s="8"/>
      <c r="C1395" s="8"/>
      <c r="D1395" s="8"/>
      <c r="E1395" s="97" t="s">
        <v>609</v>
      </c>
      <c r="F1395" s="97"/>
      <c r="G1395" s="44">
        <f>ROUND(SUM(G1390,G1394),2)</f>
        <v>12.17</v>
      </c>
    </row>
    <row r="1396" spans="1:7" ht="15" customHeight="1" x14ac:dyDescent="0.25">
      <c r="A1396" s="8"/>
      <c r="B1396" s="8"/>
      <c r="C1396" s="8"/>
      <c r="D1396" s="8"/>
      <c r="E1396" s="97" t="s">
        <v>610</v>
      </c>
      <c r="F1396" s="97"/>
      <c r="G1396" s="44">
        <f>ROUND(G1395*(29.84/100),2)</f>
        <v>3.63</v>
      </c>
    </row>
    <row r="1397" spans="1:7" ht="15" customHeight="1" x14ac:dyDescent="0.25">
      <c r="A1397" s="8"/>
      <c r="B1397" s="8"/>
      <c r="C1397" s="8"/>
      <c r="D1397" s="8"/>
      <c r="E1397" s="97" t="s">
        <v>611</v>
      </c>
      <c r="F1397" s="97"/>
      <c r="G1397" s="44">
        <f>G1396+G1395</f>
        <v>15.8</v>
      </c>
    </row>
    <row r="1398" spans="1:7" ht="15" customHeight="1" x14ac:dyDescent="0.25">
      <c r="A1398" s="8"/>
      <c r="B1398" s="8"/>
      <c r="C1398" s="8"/>
      <c r="D1398" s="8"/>
      <c r="E1398" s="97" t="s">
        <v>622</v>
      </c>
      <c r="F1398" s="97"/>
      <c r="G1398" s="45">
        <v>12</v>
      </c>
    </row>
    <row r="1399" spans="1:7" ht="9.9499999999999993" customHeight="1" x14ac:dyDescent="0.25">
      <c r="A1399" s="8"/>
      <c r="B1399" s="8"/>
      <c r="C1399" s="8"/>
      <c r="D1399" s="8"/>
      <c r="E1399" s="98"/>
      <c r="F1399" s="98"/>
      <c r="G1399" s="98"/>
    </row>
    <row r="1400" spans="1:7" ht="20.100000000000001" customHeight="1" x14ac:dyDescent="0.25">
      <c r="A1400" s="99" t="s">
        <v>1072</v>
      </c>
      <c r="B1400" s="99"/>
      <c r="C1400" s="99"/>
      <c r="D1400" s="99"/>
      <c r="E1400" s="99"/>
      <c r="F1400" s="99"/>
      <c r="G1400" s="99"/>
    </row>
    <row r="1401" spans="1:7" ht="15" customHeight="1" x14ac:dyDescent="0.25">
      <c r="A1401" s="100" t="s">
        <v>593</v>
      </c>
      <c r="B1401" s="100"/>
      <c r="C1401" s="41" t="s">
        <v>3</v>
      </c>
      <c r="D1401" s="41" t="s">
        <v>4</v>
      </c>
      <c r="E1401" s="41" t="s">
        <v>594</v>
      </c>
      <c r="F1401" s="41" t="s">
        <v>595</v>
      </c>
      <c r="G1401" s="42" t="s">
        <v>596</v>
      </c>
    </row>
    <row r="1402" spans="1:7" ht="21" customHeight="1" x14ac:dyDescent="0.25">
      <c r="A1402" s="28" t="s">
        <v>1053</v>
      </c>
      <c r="B1402" s="29" t="s">
        <v>1054</v>
      </c>
      <c r="C1402" s="28" t="s">
        <v>39</v>
      </c>
      <c r="D1402" s="28" t="s">
        <v>22</v>
      </c>
      <c r="E1402" s="30">
        <v>3</v>
      </c>
      <c r="F1402" s="31">
        <v>3.8</v>
      </c>
      <c r="G1402" s="34">
        <f>TRUNC(TRUNC(E1402,8)*F1402,2)</f>
        <v>11.4</v>
      </c>
    </row>
    <row r="1403" spans="1:7" ht="21" customHeight="1" x14ac:dyDescent="0.25">
      <c r="A1403" s="28" t="s">
        <v>1073</v>
      </c>
      <c r="B1403" s="29" t="s">
        <v>1074</v>
      </c>
      <c r="C1403" s="28" t="s">
        <v>39</v>
      </c>
      <c r="D1403" s="28" t="s">
        <v>22</v>
      </c>
      <c r="E1403" s="30">
        <v>1</v>
      </c>
      <c r="F1403" s="31">
        <v>21.07</v>
      </c>
      <c r="G1403" s="34">
        <f>TRUNC(TRUNC(E1403,8)*F1403,2)</f>
        <v>21.07</v>
      </c>
    </row>
    <row r="1404" spans="1:7" ht="29.1" customHeight="1" x14ac:dyDescent="0.25">
      <c r="A1404" s="28" t="s">
        <v>1045</v>
      </c>
      <c r="B1404" s="29" t="s">
        <v>1046</v>
      </c>
      <c r="C1404" s="28" t="s">
        <v>39</v>
      </c>
      <c r="D1404" s="28" t="s">
        <v>22</v>
      </c>
      <c r="E1404" s="30">
        <v>0.17249999999999999</v>
      </c>
      <c r="F1404" s="31">
        <v>22.41</v>
      </c>
      <c r="G1404" s="34">
        <f>TRUNC(TRUNC(E1404,8)*F1404,2)</f>
        <v>3.86</v>
      </c>
    </row>
    <row r="1405" spans="1:7" ht="15" customHeight="1" x14ac:dyDescent="0.25">
      <c r="A1405" s="8"/>
      <c r="B1405" s="8"/>
      <c r="C1405" s="8"/>
      <c r="D1405" s="8"/>
      <c r="E1405" s="101" t="s">
        <v>608</v>
      </c>
      <c r="F1405" s="101"/>
      <c r="G1405" s="43">
        <f>SUM(G1402:G1404)</f>
        <v>36.33</v>
      </c>
    </row>
    <row r="1406" spans="1:7" ht="15" customHeight="1" x14ac:dyDescent="0.25">
      <c r="A1406" s="100" t="s">
        <v>614</v>
      </c>
      <c r="B1406" s="100"/>
      <c r="C1406" s="41" t="s">
        <v>3</v>
      </c>
      <c r="D1406" s="41" t="s">
        <v>4</v>
      </c>
      <c r="E1406" s="41" t="s">
        <v>594</v>
      </c>
      <c r="F1406" s="41" t="s">
        <v>595</v>
      </c>
      <c r="G1406" s="42" t="s">
        <v>596</v>
      </c>
    </row>
    <row r="1407" spans="1:7" ht="21" customHeight="1" x14ac:dyDescent="0.25">
      <c r="A1407" s="28" t="s">
        <v>958</v>
      </c>
      <c r="B1407" s="29" t="s">
        <v>959</v>
      </c>
      <c r="C1407" s="28" t="s">
        <v>39</v>
      </c>
      <c r="D1407" s="28" t="s">
        <v>617</v>
      </c>
      <c r="E1407" s="30">
        <v>0.20172709999999999</v>
      </c>
      <c r="F1407" s="31">
        <v>22.95</v>
      </c>
      <c r="G1407" s="34">
        <f>TRUNC(TRUNC(E1407,8)*F1407,2)</f>
        <v>4.62</v>
      </c>
    </row>
    <row r="1408" spans="1:7" ht="21" customHeight="1" x14ac:dyDescent="0.25">
      <c r="A1408" s="28" t="s">
        <v>960</v>
      </c>
      <c r="B1408" s="29" t="s">
        <v>961</v>
      </c>
      <c r="C1408" s="28" t="s">
        <v>39</v>
      </c>
      <c r="D1408" s="28" t="s">
        <v>617</v>
      </c>
      <c r="E1408" s="30">
        <v>0.20179572000000001</v>
      </c>
      <c r="F1408" s="31">
        <v>27.24</v>
      </c>
      <c r="G1408" s="34">
        <f>TRUNC(TRUNC(E1408,8)*F1408,2)</f>
        <v>5.49</v>
      </c>
    </row>
    <row r="1409" spans="1:7" ht="18" customHeight="1" x14ac:dyDescent="0.25">
      <c r="A1409" s="8"/>
      <c r="B1409" s="8"/>
      <c r="C1409" s="8"/>
      <c r="D1409" s="8"/>
      <c r="E1409" s="101" t="s">
        <v>621</v>
      </c>
      <c r="F1409" s="101"/>
      <c r="G1409" s="43">
        <f>SUM(G1407:G1408)</f>
        <v>10.11</v>
      </c>
    </row>
    <row r="1410" spans="1:7" ht="15" customHeight="1" x14ac:dyDescent="0.25">
      <c r="A1410" s="8"/>
      <c r="B1410" s="8"/>
      <c r="C1410" s="8"/>
      <c r="D1410" s="8"/>
      <c r="E1410" s="97" t="s">
        <v>609</v>
      </c>
      <c r="F1410" s="97"/>
      <c r="G1410" s="44">
        <f>ROUND(SUM(G1405,G1409),2)</f>
        <v>46.44</v>
      </c>
    </row>
    <row r="1411" spans="1:7" ht="15" customHeight="1" x14ac:dyDescent="0.25">
      <c r="A1411" s="8"/>
      <c r="B1411" s="8"/>
      <c r="C1411" s="8"/>
      <c r="D1411" s="8"/>
      <c r="E1411" s="97" t="s">
        <v>610</v>
      </c>
      <c r="F1411" s="97"/>
      <c r="G1411" s="44">
        <f>ROUND(G1410*(29.84/100),2)</f>
        <v>13.86</v>
      </c>
    </row>
    <row r="1412" spans="1:7" ht="15" customHeight="1" x14ac:dyDescent="0.25">
      <c r="A1412" s="8"/>
      <c r="B1412" s="8"/>
      <c r="C1412" s="8"/>
      <c r="D1412" s="8"/>
      <c r="E1412" s="97" t="s">
        <v>611</v>
      </c>
      <c r="F1412" s="97"/>
      <c r="G1412" s="44">
        <f>G1411+G1410</f>
        <v>60.3</v>
      </c>
    </row>
    <row r="1413" spans="1:7" ht="15" customHeight="1" x14ac:dyDescent="0.25">
      <c r="A1413" s="8"/>
      <c r="B1413" s="8"/>
      <c r="C1413" s="8"/>
      <c r="D1413" s="8"/>
      <c r="E1413" s="97" t="s">
        <v>622</v>
      </c>
      <c r="F1413" s="97"/>
      <c r="G1413" s="45">
        <v>8</v>
      </c>
    </row>
    <row r="1414" spans="1:7" ht="9.9499999999999993" customHeight="1" x14ac:dyDescent="0.25">
      <c r="A1414" s="8"/>
      <c r="B1414" s="8"/>
      <c r="C1414" s="8"/>
      <c r="D1414" s="8"/>
      <c r="E1414" s="98"/>
      <c r="F1414" s="98"/>
      <c r="G1414" s="98"/>
    </row>
    <row r="1415" spans="1:7" ht="20.100000000000001" customHeight="1" x14ac:dyDescent="0.25">
      <c r="A1415" s="99" t="s">
        <v>1075</v>
      </c>
      <c r="B1415" s="99"/>
      <c r="C1415" s="99"/>
      <c r="D1415" s="99"/>
      <c r="E1415" s="99"/>
      <c r="F1415" s="99"/>
      <c r="G1415" s="99"/>
    </row>
    <row r="1416" spans="1:7" ht="15" customHeight="1" x14ac:dyDescent="0.25">
      <c r="A1416" s="100" t="s">
        <v>593</v>
      </c>
      <c r="B1416" s="100"/>
      <c r="C1416" s="41" t="s">
        <v>3</v>
      </c>
      <c r="D1416" s="41" t="s">
        <v>4</v>
      </c>
      <c r="E1416" s="41" t="s">
        <v>594</v>
      </c>
      <c r="F1416" s="41" t="s">
        <v>595</v>
      </c>
      <c r="G1416" s="42" t="s">
        <v>596</v>
      </c>
    </row>
    <row r="1417" spans="1:7" ht="15" customHeight="1" x14ac:dyDescent="0.25">
      <c r="A1417" s="28" t="s">
        <v>968</v>
      </c>
      <c r="B1417" s="29" t="s">
        <v>969</v>
      </c>
      <c r="C1417" s="28" t="s">
        <v>39</v>
      </c>
      <c r="D1417" s="28" t="s">
        <v>22</v>
      </c>
      <c r="E1417" s="30">
        <v>7.3000000000000001E-3</v>
      </c>
      <c r="F1417" s="31">
        <v>54.29</v>
      </c>
      <c r="G1417" s="34">
        <f>TRUNC(TRUNC(E1417,8)*F1417,2)</f>
        <v>0.39</v>
      </c>
    </row>
    <row r="1418" spans="1:7" ht="15" customHeight="1" x14ac:dyDescent="0.25">
      <c r="A1418" s="28" t="s">
        <v>954</v>
      </c>
      <c r="B1418" s="29" t="s">
        <v>955</v>
      </c>
      <c r="C1418" s="28" t="s">
        <v>39</v>
      </c>
      <c r="D1418" s="28" t="s">
        <v>22</v>
      </c>
      <c r="E1418" s="30">
        <v>3.9E-2</v>
      </c>
      <c r="F1418" s="31">
        <v>1.75</v>
      </c>
      <c r="G1418" s="34">
        <f>TRUNC(TRUNC(E1418,8)*F1418,2)</f>
        <v>0.06</v>
      </c>
    </row>
    <row r="1419" spans="1:7" ht="21" customHeight="1" x14ac:dyDescent="0.25">
      <c r="A1419" s="28" t="s">
        <v>1076</v>
      </c>
      <c r="B1419" s="29" t="s">
        <v>1077</v>
      </c>
      <c r="C1419" s="28" t="s">
        <v>39</v>
      </c>
      <c r="D1419" s="28" t="s">
        <v>22</v>
      </c>
      <c r="E1419" s="30">
        <v>1</v>
      </c>
      <c r="F1419" s="31">
        <v>2.9</v>
      </c>
      <c r="G1419" s="34">
        <f>TRUNC(TRUNC(E1419,8)*F1419,2)</f>
        <v>2.9</v>
      </c>
    </row>
    <row r="1420" spans="1:7" ht="21" customHeight="1" x14ac:dyDescent="0.25">
      <c r="A1420" s="28" t="s">
        <v>970</v>
      </c>
      <c r="B1420" s="29" t="s">
        <v>971</v>
      </c>
      <c r="C1420" s="28" t="s">
        <v>39</v>
      </c>
      <c r="D1420" s="28" t="s">
        <v>22</v>
      </c>
      <c r="E1420" s="30">
        <v>1.0999999999999999E-2</v>
      </c>
      <c r="F1420" s="31">
        <v>61.5</v>
      </c>
      <c r="G1420" s="34">
        <f>TRUNC(TRUNC(E1420,8)*F1420,2)</f>
        <v>0.67</v>
      </c>
    </row>
    <row r="1421" spans="1:7" ht="15" customHeight="1" x14ac:dyDescent="0.25">
      <c r="A1421" s="8"/>
      <c r="B1421" s="8"/>
      <c r="C1421" s="8"/>
      <c r="D1421" s="8"/>
      <c r="E1421" s="101" t="s">
        <v>608</v>
      </c>
      <c r="F1421" s="101"/>
      <c r="G1421" s="43">
        <f>SUM(G1417:G1420)</f>
        <v>4.0200000000000005</v>
      </c>
    </row>
    <row r="1422" spans="1:7" ht="15" customHeight="1" x14ac:dyDescent="0.25">
      <c r="A1422" s="100" t="s">
        <v>614</v>
      </c>
      <c r="B1422" s="100"/>
      <c r="C1422" s="41" t="s">
        <v>3</v>
      </c>
      <c r="D1422" s="41" t="s">
        <v>4</v>
      </c>
      <c r="E1422" s="41" t="s">
        <v>594</v>
      </c>
      <c r="F1422" s="41" t="s">
        <v>595</v>
      </c>
      <c r="G1422" s="42" t="s">
        <v>596</v>
      </c>
    </row>
    <row r="1423" spans="1:7" ht="21" customHeight="1" x14ac:dyDescent="0.25">
      <c r="A1423" s="28" t="s">
        <v>958</v>
      </c>
      <c r="B1423" s="29" t="s">
        <v>959</v>
      </c>
      <c r="C1423" s="28" t="s">
        <v>39</v>
      </c>
      <c r="D1423" s="28" t="s">
        <v>617</v>
      </c>
      <c r="E1423" s="30">
        <v>7.2060799999999994E-2</v>
      </c>
      <c r="F1423" s="31">
        <v>22.95</v>
      </c>
      <c r="G1423" s="34">
        <f>TRUNC(TRUNC(E1423,8)*F1423,2)</f>
        <v>1.65</v>
      </c>
    </row>
    <row r="1424" spans="1:7" ht="21" customHeight="1" x14ac:dyDescent="0.25">
      <c r="A1424" s="28" t="s">
        <v>960</v>
      </c>
      <c r="B1424" s="29" t="s">
        <v>961</v>
      </c>
      <c r="C1424" s="28" t="s">
        <v>39</v>
      </c>
      <c r="D1424" s="28" t="s">
        <v>617</v>
      </c>
      <c r="E1424" s="30">
        <v>7.2496519999999995E-2</v>
      </c>
      <c r="F1424" s="31">
        <v>27.24</v>
      </c>
      <c r="G1424" s="34">
        <f>TRUNC(TRUNC(E1424,8)*F1424,2)</f>
        <v>1.97</v>
      </c>
    </row>
    <row r="1425" spans="1:7" ht="18" customHeight="1" x14ac:dyDescent="0.25">
      <c r="A1425" s="8"/>
      <c r="B1425" s="8"/>
      <c r="C1425" s="8"/>
      <c r="D1425" s="8"/>
      <c r="E1425" s="101" t="s">
        <v>621</v>
      </c>
      <c r="F1425" s="101"/>
      <c r="G1425" s="43">
        <f>SUM(G1423:G1424)</f>
        <v>3.62</v>
      </c>
    </row>
    <row r="1426" spans="1:7" ht="15" customHeight="1" x14ac:dyDescent="0.25">
      <c r="A1426" s="8"/>
      <c r="B1426" s="8"/>
      <c r="C1426" s="8"/>
      <c r="D1426" s="8"/>
      <c r="E1426" s="97" t="s">
        <v>609</v>
      </c>
      <c r="F1426" s="97"/>
      <c r="G1426" s="44">
        <f>ROUND(SUM(G1421,G1425),2)</f>
        <v>7.64</v>
      </c>
    </row>
    <row r="1427" spans="1:7" ht="15" customHeight="1" x14ac:dyDescent="0.25">
      <c r="A1427" s="8"/>
      <c r="B1427" s="8"/>
      <c r="C1427" s="8"/>
      <c r="D1427" s="8"/>
      <c r="E1427" s="97" t="s">
        <v>610</v>
      </c>
      <c r="F1427" s="97"/>
      <c r="G1427" s="44">
        <f>ROUND(G1426*(29.84/100),2)</f>
        <v>2.2799999999999998</v>
      </c>
    </row>
    <row r="1428" spans="1:7" ht="15" customHeight="1" x14ac:dyDescent="0.25">
      <c r="A1428" s="8"/>
      <c r="B1428" s="8"/>
      <c r="C1428" s="8"/>
      <c r="D1428" s="8"/>
      <c r="E1428" s="97" t="s">
        <v>611</v>
      </c>
      <c r="F1428" s="97"/>
      <c r="G1428" s="44">
        <f>G1427+G1426</f>
        <v>9.92</v>
      </c>
    </row>
    <row r="1429" spans="1:7" ht="15" customHeight="1" x14ac:dyDescent="0.25">
      <c r="A1429" s="8"/>
      <c r="B1429" s="8"/>
      <c r="C1429" s="8"/>
      <c r="D1429" s="8"/>
      <c r="E1429" s="97" t="s">
        <v>622</v>
      </c>
      <c r="F1429" s="97"/>
      <c r="G1429" s="45">
        <v>24</v>
      </c>
    </row>
    <row r="1430" spans="1:7" ht="9.9499999999999993" customHeight="1" x14ac:dyDescent="0.25">
      <c r="A1430" s="8"/>
      <c r="B1430" s="8"/>
      <c r="C1430" s="8"/>
      <c r="D1430" s="8"/>
      <c r="E1430" s="98"/>
      <c r="F1430" s="98"/>
      <c r="G1430" s="98"/>
    </row>
    <row r="1431" spans="1:7" ht="20.100000000000001" customHeight="1" x14ac:dyDescent="0.25">
      <c r="A1431" s="99" t="s">
        <v>1078</v>
      </c>
      <c r="B1431" s="99"/>
      <c r="C1431" s="99"/>
      <c r="D1431" s="99"/>
      <c r="E1431" s="99"/>
      <c r="F1431" s="99"/>
      <c r="G1431" s="99"/>
    </row>
    <row r="1432" spans="1:7" ht="15" customHeight="1" x14ac:dyDescent="0.25">
      <c r="A1432" s="100" t="s">
        <v>593</v>
      </c>
      <c r="B1432" s="100"/>
      <c r="C1432" s="41" t="s">
        <v>3</v>
      </c>
      <c r="D1432" s="41" t="s">
        <v>4</v>
      </c>
      <c r="E1432" s="41" t="s">
        <v>594</v>
      </c>
      <c r="F1432" s="41" t="s">
        <v>595</v>
      </c>
      <c r="G1432" s="42" t="s">
        <v>596</v>
      </c>
    </row>
    <row r="1433" spans="1:7" ht="15" customHeight="1" x14ac:dyDescent="0.25">
      <c r="A1433" s="28" t="s">
        <v>968</v>
      </c>
      <c r="B1433" s="29" t="s">
        <v>969</v>
      </c>
      <c r="C1433" s="28" t="s">
        <v>39</v>
      </c>
      <c r="D1433" s="28" t="s">
        <v>22</v>
      </c>
      <c r="E1433" s="30">
        <v>1.67E-2</v>
      </c>
      <c r="F1433" s="31">
        <v>54.29</v>
      </c>
      <c r="G1433" s="34">
        <f>TRUNC(TRUNC(E1433,8)*F1433,2)</f>
        <v>0.9</v>
      </c>
    </row>
    <row r="1434" spans="1:7" ht="15" customHeight="1" x14ac:dyDescent="0.25">
      <c r="A1434" s="28" t="s">
        <v>954</v>
      </c>
      <c r="B1434" s="29" t="s">
        <v>955</v>
      </c>
      <c r="C1434" s="28" t="s">
        <v>39</v>
      </c>
      <c r="D1434" s="28" t="s">
        <v>22</v>
      </c>
      <c r="E1434" s="30">
        <v>4.5999999999999999E-2</v>
      </c>
      <c r="F1434" s="31">
        <v>1.75</v>
      </c>
      <c r="G1434" s="34">
        <f>TRUNC(TRUNC(E1434,8)*F1434,2)</f>
        <v>0.08</v>
      </c>
    </row>
    <row r="1435" spans="1:7" ht="21" customHeight="1" x14ac:dyDescent="0.25">
      <c r="A1435" s="28" t="s">
        <v>1079</v>
      </c>
      <c r="B1435" s="29" t="s">
        <v>1080</v>
      </c>
      <c r="C1435" s="28" t="s">
        <v>39</v>
      </c>
      <c r="D1435" s="28" t="s">
        <v>22</v>
      </c>
      <c r="E1435" s="30">
        <v>1</v>
      </c>
      <c r="F1435" s="31">
        <v>5.88</v>
      </c>
      <c r="G1435" s="34">
        <f>TRUNC(TRUNC(E1435,8)*F1435,2)</f>
        <v>5.88</v>
      </c>
    </row>
    <row r="1436" spans="1:7" ht="21" customHeight="1" x14ac:dyDescent="0.25">
      <c r="A1436" s="28" t="s">
        <v>970</v>
      </c>
      <c r="B1436" s="29" t="s">
        <v>971</v>
      </c>
      <c r="C1436" s="28" t="s">
        <v>39</v>
      </c>
      <c r="D1436" s="28" t="s">
        <v>22</v>
      </c>
      <c r="E1436" s="30">
        <v>2.5999999999999999E-2</v>
      </c>
      <c r="F1436" s="31">
        <v>61.5</v>
      </c>
      <c r="G1436" s="34">
        <f>TRUNC(TRUNC(E1436,8)*F1436,2)</f>
        <v>1.59</v>
      </c>
    </row>
    <row r="1437" spans="1:7" ht="15" customHeight="1" x14ac:dyDescent="0.25">
      <c r="A1437" s="8"/>
      <c r="B1437" s="8"/>
      <c r="C1437" s="8"/>
      <c r="D1437" s="8"/>
      <c r="E1437" s="101" t="s">
        <v>608</v>
      </c>
      <c r="F1437" s="101"/>
      <c r="G1437" s="43">
        <f>SUM(G1433:G1436)</f>
        <v>8.4499999999999993</v>
      </c>
    </row>
    <row r="1438" spans="1:7" ht="15" customHeight="1" x14ac:dyDescent="0.25">
      <c r="A1438" s="100" t="s">
        <v>614</v>
      </c>
      <c r="B1438" s="100"/>
      <c r="C1438" s="41" t="s">
        <v>3</v>
      </c>
      <c r="D1438" s="41" t="s">
        <v>4</v>
      </c>
      <c r="E1438" s="41" t="s">
        <v>594</v>
      </c>
      <c r="F1438" s="41" t="s">
        <v>595</v>
      </c>
      <c r="G1438" s="42" t="s">
        <v>596</v>
      </c>
    </row>
    <row r="1439" spans="1:7" ht="21" customHeight="1" x14ac:dyDescent="0.25">
      <c r="A1439" s="28" t="s">
        <v>958</v>
      </c>
      <c r="B1439" s="29" t="s">
        <v>959</v>
      </c>
      <c r="C1439" s="28" t="s">
        <v>39</v>
      </c>
      <c r="D1439" s="28" t="s">
        <v>617</v>
      </c>
      <c r="E1439" s="30">
        <v>8.6613889999999999E-2</v>
      </c>
      <c r="F1439" s="31">
        <v>22.95</v>
      </c>
      <c r="G1439" s="34">
        <f>TRUNC(TRUNC(E1439,8)*F1439,2)</f>
        <v>1.98</v>
      </c>
    </row>
    <row r="1440" spans="1:7" ht="21" customHeight="1" x14ac:dyDescent="0.25">
      <c r="A1440" s="28" t="s">
        <v>960</v>
      </c>
      <c r="B1440" s="29" t="s">
        <v>961</v>
      </c>
      <c r="C1440" s="28" t="s">
        <v>39</v>
      </c>
      <c r="D1440" s="28" t="s">
        <v>617</v>
      </c>
      <c r="E1440" s="30">
        <v>8.6613889999999999E-2</v>
      </c>
      <c r="F1440" s="31">
        <v>27.24</v>
      </c>
      <c r="G1440" s="34">
        <f>TRUNC(TRUNC(E1440,8)*F1440,2)</f>
        <v>2.35</v>
      </c>
    </row>
    <row r="1441" spans="1:7" ht="18" customHeight="1" x14ac:dyDescent="0.25">
      <c r="A1441" s="8"/>
      <c r="B1441" s="8"/>
      <c r="C1441" s="8"/>
      <c r="D1441" s="8"/>
      <c r="E1441" s="101" t="s">
        <v>621</v>
      </c>
      <c r="F1441" s="101"/>
      <c r="G1441" s="43">
        <f>SUM(G1439:G1440)</f>
        <v>4.33</v>
      </c>
    </row>
    <row r="1442" spans="1:7" ht="15" customHeight="1" x14ac:dyDescent="0.25">
      <c r="A1442" s="8"/>
      <c r="B1442" s="8"/>
      <c r="C1442" s="8"/>
      <c r="D1442" s="8"/>
      <c r="E1442" s="97" t="s">
        <v>609</v>
      </c>
      <c r="F1442" s="97"/>
      <c r="G1442" s="44">
        <f>ROUND(SUM(G1437,G1441),2)</f>
        <v>12.78</v>
      </c>
    </row>
    <row r="1443" spans="1:7" ht="15" customHeight="1" x14ac:dyDescent="0.25">
      <c r="A1443" s="8"/>
      <c r="B1443" s="8"/>
      <c r="C1443" s="8"/>
      <c r="D1443" s="8"/>
      <c r="E1443" s="97" t="s">
        <v>610</v>
      </c>
      <c r="F1443" s="97"/>
      <c r="G1443" s="44">
        <f>ROUND(G1442*(29.84/100),2)</f>
        <v>3.81</v>
      </c>
    </row>
    <row r="1444" spans="1:7" ht="15" customHeight="1" x14ac:dyDescent="0.25">
      <c r="A1444" s="8"/>
      <c r="B1444" s="8"/>
      <c r="C1444" s="8"/>
      <c r="D1444" s="8"/>
      <c r="E1444" s="97" t="s">
        <v>611</v>
      </c>
      <c r="F1444" s="97"/>
      <c r="G1444" s="44">
        <f>G1443+G1442</f>
        <v>16.59</v>
      </c>
    </row>
    <row r="1445" spans="1:7" ht="15" customHeight="1" x14ac:dyDescent="0.25">
      <c r="A1445" s="8"/>
      <c r="B1445" s="8"/>
      <c r="C1445" s="8"/>
      <c r="D1445" s="8"/>
      <c r="E1445" s="97" t="s">
        <v>622</v>
      </c>
      <c r="F1445" s="97"/>
      <c r="G1445" s="45">
        <v>28</v>
      </c>
    </row>
    <row r="1446" spans="1:7" ht="9.9499999999999993" customHeight="1" x14ac:dyDescent="0.25">
      <c r="A1446" s="8"/>
      <c r="B1446" s="8"/>
      <c r="C1446" s="8"/>
      <c r="D1446" s="8"/>
      <c r="E1446" s="98"/>
      <c r="F1446" s="98"/>
      <c r="G1446" s="98"/>
    </row>
    <row r="1447" spans="1:7" ht="20.100000000000001" customHeight="1" x14ac:dyDescent="0.25">
      <c r="A1447" s="99" t="s">
        <v>1081</v>
      </c>
      <c r="B1447" s="99"/>
      <c r="C1447" s="99"/>
      <c r="D1447" s="99"/>
      <c r="E1447" s="99"/>
      <c r="F1447" s="99"/>
      <c r="G1447" s="99"/>
    </row>
    <row r="1448" spans="1:7" ht="15" customHeight="1" x14ac:dyDescent="0.25">
      <c r="A1448" s="100" t="s">
        <v>593</v>
      </c>
      <c r="B1448" s="100"/>
      <c r="C1448" s="41" t="s">
        <v>3</v>
      </c>
      <c r="D1448" s="41" t="s">
        <v>4</v>
      </c>
      <c r="E1448" s="41" t="s">
        <v>594</v>
      </c>
      <c r="F1448" s="41" t="s">
        <v>595</v>
      </c>
      <c r="G1448" s="42" t="s">
        <v>596</v>
      </c>
    </row>
    <row r="1449" spans="1:7" ht="15" customHeight="1" x14ac:dyDescent="0.25">
      <c r="A1449" s="28" t="s">
        <v>968</v>
      </c>
      <c r="B1449" s="29" t="s">
        <v>969</v>
      </c>
      <c r="C1449" s="28" t="s">
        <v>39</v>
      </c>
      <c r="D1449" s="28" t="s">
        <v>22</v>
      </c>
      <c r="E1449" s="30">
        <v>2.4500000000000001E-2</v>
      </c>
      <c r="F1449" s="31">
        <v>54.29</v>
      </c>
      <c r="G1449" s="34">
        <f>TRUNC(TRUNC(E1449,8)*F1449,2)</f>
        <v>1.33</v>
      </c>
    </row>
    <row r="1450" spans="1:7" ht="15" customHeight="1" x14ac:dyDescent="0.25">
      <c r="A1450" s="28" t="s">
        <v>954</v>
      </c>
      <c r="B1450" s="29" t="s">
        <v>955</v>
      </c>
      <c r="C1450" s="28" t="s">
        <v>39</v>
      </c>
      <c r="D1450" s="28" t="s">
        <v>22</v>
      </c>
      <c r="E1450" s="30">
        <v>5.4000000000000003E-3</v>
      </c>
      <c r="F1450" s="31">
        <v>1.75</v>
      </c>
      <c r="G1450" s="34">
        <f>TRUNC(TRUNC(E1450,8)*F1450,2)</f>
        <v>0</v>
      </c>
    </row>
    <row r="1451" spans="1:7" ht="21" customHeight="1" x14ac:dyDescent="0.25">
      <c r="A1451" s="28" t="s">
        <v>1082</v>
      </c>
      <c r="B1451" s="29" t="s">
        <v>1083</v>
      </c>
      <c r="C1451" s="28" t="s">
        <v>39</v>
      </c>
      <c r="D1451" s="28" t="s">
        <v>22</v>
      </c>
      <c r="E1451" s="30">
        <v>1</v>
      </c>
      <c r="F1451" s="31">
        <v>5.75</v>
      </c>
      <c r="G1451" s="34">
        <f>TRUNC(TRUNC(E1451,8)*F1451,2)</f>
        <v>5.75</v>
      </c>
    </row>
    <row r="1452" spans="1:7" ht="21" customHeight="1" x14ac:dyDescent="0.25">
      <c r="A1452" s="28" t="s">
        <v>970</v>
      </c>
      <c r="B1452" s="29" t="s">
        <v>971</v>
      </c>
      <c r="C1452" s="28" t="s">
        <v>39</v>
      </c>
      <c r="D1452" s="28" t="s">
        <v>22</v>
      </c>
      <c r="E1452" s="30">
        <v>0.04</v>
      </c>
      <c r="F1452" s="31">
        <v>61.5</v>
      </c>
      <c r="G1452" s="34">
        <f>TRUNC(TRUNC(E1452,8)*F1452,2)</f>
        <v>2.46</v>
      </c>
    </row>
    <row r="1453" spans="1:7" ht="15" customHeight="1" x14ac:dyDescent="0.25">
      <c r="A1453" s="8"/>
      <c r="B1453" s="8"/>
      <c r="C1453" s="8"/>
      <c r="D1453" s="8"/>
      <c r="E1453" s="101" t="s">
        <v>608</v>
      </c>
      <c r="F1453" s="101"/>
      <c r="G1453" s="43">
        <f>SUM(G1449:G1452)</f>
        <v>9.5399999999999991</v>
      </c>
    </row>
    <row r="1454" spans="1:7" ht="15" customHeight="1" x14ac:dyDescent="0.25">
      <c r="A1454" s="100" t="s">
        <v>614</v>
      </c>
      <c r="B1454" s="100"/>
      <c r="C1454" s="41" t="s">
        <v>3</v>
      </c>
      <c r="D1454" s="41" t="s">
        <v>4</v>
      </c>
      <c r="E1454" s="41" t="s">
        <v>594</v>
      </c>
      <c r="F1454" s="41" t="s">
        <v>595</v>
      </c>
      <c r="G1454" s="42" t="s">
        <v>596</v>
      </c>
    </row>
    <row r="1455" spans="1:7" ht="21" customHeight="1" x14ac:dyDescent="0.25">
      <c r="A1455" s="28" t="s">
        <v>958</v>
      </c>
      <c r="B1455" s="29" t="s">
        <v>959</v>
      </c>
      <c r="C1455" s="28" t="s">
        <v>39</v>
      </c>
      <c r="D1455" s="28" t="s">
        <v>617</v>
      </c>
      <c r="E1455" s="30">
        <v>0.10038682</v>
      </c>
      <c r="F1455" s="31">
        <v>22.95</v>
      </c>
      <c r="G1455" s="34">
        <f>TRUNC(TRUNC(E1455,8)*F1455,2)</f>
        <v>2.2999999999999998</v>
      </c>
    </row>
    <row r="1456" spans="1:7" ht="21" customHeight="1" x14ac:dyDescent="0.25">
      <c r="A1456" s="28" t="s">
        <v>960</v>
      </c>
      <c r="B1456" s="29" t="s">
        <v>961</v>
      </c>
      <c r="C1456" s="28" t="s">
        <v>39</v>
      </c>
      <c r="D1456" s="28" t="s">
        <v>617</v>
      </c>
      <c r="E1456" s="30">
        <v>0.10045543999999999</v>
      </c>
      <c r="F1456" s="31">
        <v>27.24</v>
      </c>
      <c r="G1456" s="34">
        <f>TRUNC(TRUNC(E1456,8)*F1456,2)</f>
        <v>2.73</v>
      </c>
    </row>
    <row r="1457" spans="1:7" ht="18" customHeight="1" x14ac:dyDescent="0.25">
      <c r="A1457" s="8"/>
      <c r="B1457" s="8"/>
      <c r="C1457" s="8"/>
      <c r="D1457" s="8"/>
      <c r="E1457" s="101" t="s">
        <v>621</v>
      </c>
      <c r="F1457" s="101"/>
      <c r="G1457" s="43">
        <f>SUM(G1455:G1456)</f>
        <v>5.0299999999999994</v>
      </c>
    </row>
    <row r="1458" spans="1:7" ht="15" customHeight="1" x14ac:dyDescent="0.25">
      <c r="A1458" s="8"/>
      <c r="B1458" s="8"/>
      <c r="C1458" s="8"/>
      <c r="D1458" s="8"/>
      <c r="E1458" s="97" t="s">
        <v>609</v>
      </c>
      <c r="F1458" s="97"/>
      <c r="G1458" s="44">
        <f>ROUND(SUM(G1453,G1457),2)</f>
        <v>14.57</v>
      </c>
    </row>
    <row r="1459" spans="1:7" ht="15" customHeight="1" x14ac:dyDescent="0.25">
      <c r="A1459" s="8"/>
      <c r="B1459" s="8"/>
      <c r="C1459" s="8"/>
      <c r="D1459" s="8"/>
      <c r="E1459" s="97" t="s">
        <v>610</v>
      </c>
      <c r="F1459" s="97"/>
      <c r="G1459" s="44">
        <f>ROUND(G1458*(29.84/100),2)</f>
        <v>4.3499999999999996</v>
      </c>
    </row>
    <row r="1460" spans="1:7" ht="15" customHeight="1" x14ac:dyDescent="0.25">
      <c r="A1460" s="8"/>
      <c r="B1460" s="8"/>
      <c r="C1460" s="8"/>
      <c r="D1460" s="8"/>
      <c r="E1460" s="97" t="s">
        <v>611</v>
      </c>
      <c r="F1460" s="97"/>
      <c r="G1460" s="44">
        <f>G1459+G1458</f>
        <v>18.920000000000002</v>
      </c>
    </row>
    <row r="1461" spans="1:7" ht="15" customHeight="1" x14ac:dyDescent="0.25">
      <c r="A1461" s="8"/>
      <c r="B1461" s="8"/>
      <c r="C1461" s="8"/>
      <c r="D1461" s="8"/>
      <c r="E1461" s="97" t="s">
        <v>622</v>
      </c>
      <c r="F1461" s="97"/>
      <c r="G1461" s="45">
        <v>38</v>
      </c>
    </row>
    <row r="1462" spans="1:7" ht="9.9499999999999993" customHeight="1" x14ac:dyDescent="0.25">
      <c r="A1462" s="8"/>
      <c r="B1462" s="8"/>
      <c r="C1462" s="8"/>
      <c r="D1462" s="8"/>
      <c r="E1462" s="98"/>
      <c r="F1462" s="98"/>
      <c r="G1462" s="98"/>
    </row>
    <row r="1463" spans="1:7" ht="20.100000000000001" customHeight="1" x14ac:dyDescent="0.25">
      <c r="A1463" s="99" t="s">
        <v>1084</v>
      </c>
      <c r="B1463" s="99"/>
      <c r="C1463" s="99"/>
      <c r="D1463" s="99"/>
      <c r="E1463" s="99"/>
      <c r="F1463" s="99"/>
      <c r="G1463" s="99"/>
    </row>
    <row r="1464" spans="1:7" ht="15" customHeight="1" x14ac:dyDescent="0.25">
      <c r="A1464" s="100" t="s">
        <v>593</v>
      </c>
      <c r="B1464" s="100"/>
      <c r="C1464" s="41" t="s">
        <v>3</v>
      </c>
      <c r="D1464" s="41" t="s">
        <v>4</v>
      </c>
      <c r="E1464" s="41" t="s">
        <v>594</v>
      </c>
      <c r="F1464" s="41" t="s">
        <v>595</v>
      </c>
      <c r="G1464" s="42" t="s">
        <v>596</v>
      </c>
    </row>
    <row r="1465" spans="1:7" ht="15" customHeight="1" x14ac:dyDescent="0.25">
      <c r="A1465" s="28" t="s">
        <v>968</v>
      </c>
      <c r="B1465" s="29" t="s">
        <v>969</v>
      </c>
      <c r="C1465" s="28" t="s">
        <v>39</v>
      </c>
      <c r="D1465" s="28" t="s">
        <v>22</v>
      </c>
      <c r="E1465" s="30">
        <v>7.3000000000000001E-3</v>
      </c>
      <c r="F1465" s="31">
        <v>54.29</v>
      </c>
      <c r="G1465" s="34">
        <f>TRUNC(TRUNC(E1465,8)*F1465,2)</f>
        <v>0.39</v>
      </c>
    </row>
    <row r="1466" spans="1:7" ht="15" customHeight="1" x14ac:dyDescent="0.25">
      <c r="A1466" s="28" t="s">
        <v>954</v>
      </c>
      <c r="B1466" s="29" t="s">
        <v>955</v>
      </c>
      <c r="C1466" s="28" t="s">
        <v>39</v>
      </c>
      <c r="D1466" s="28" t="s">
        <v>22</v>
      </c>
      <c r="E1466" s="30">
        <v>8.0000000000000002E-3</v>
      </c>
      <c r="F1466" s="31">
        <v>1.75</v>
      </c>
      <c r="G1466" s="34">
        <f>TRUNC(TRUNC(E1466,8)*F1466,2)</f>
        <v>0.01</v>
      </c>
    </row>
    <row r="1467" spans="1:7" ht="21" customHeight="1" x14ac:dyDescent="0.25">
      <c r="A1467" s="28" t="s">
        <v>970</v>
      </c>
      <c r="B1467" s="29" t="s">
        <v>971</v>
      </c>
      <c r="C1467" s="28" t="s">
        <v>39</v>
      </c>
      <c r="D1467" s="28" t="s">
        <v>22</v>
      </c>
      <c r="E1467" s="30">
        <v>1.0999999999999999E-2</v>
      </c>
      <c r="F1467" s="31">
        <v>61.5</v>
      </c>
      <c r="G1467" s="34">
        <f>TRUNC(TRUNC(E1467,8)*F1467,2)</f>
        <v>0.67</v>
      </c>
    </row>
    <row r="1468" spans="1:7" ht="21" customHeight="1" x14ac:dyDescent="0.25">
      <c r="A1468" s="28" t="s">
        <v>1085</v>
      </c>
      <c r="B1468" s="29" t="s">
        <v>1086</v>
      </c>
      <c r="C1468" s="28" t="s">
        <v>39</v>
      </c>
      <c r="D1468" s="28" t="s">
        <v>22</v>
      </c>
      <c r="E1468" s="30">
        <v>1</v>
      </c>
      <c r="F1468" s="31">
        <v>8</v>
      </c>
      <c r="G1468" s="34">
        <f>TRUNC(TRUNC(E1468,8)*F1468,2)</f>
        <v>8</v>
      </c>
    </row>
    <row r="1469" spans="1:7" ht="15" customHeight="1" x14ac:dyDescent="0.25">
      <c r="A1469" s="8"/>
      <c r="B1469" s="8"/>
      <c r="C1469" s="8"/>
      <c r="D1469" s="8"/>
      <c r="E1469" s="101" t="s">
        <v>608</v>
      </c>
      <c r="F1469" s="101"/>
      <c r="G1469" s="43">
        <f>SUM(G1465:G1468)</f>
        <v>9.07</v>
      </c>
    </row>
    <row r="1470" spans="1:7" ht="15" customHeight="1" x14ac:dyDescent="0.25">
      <c r="A1470" s="100" t="s">
        <v>614</v>
      </c>
      <c r="B1470" s="100"/>
      <c r="C1470" s="41" t="s">
        <v>3</v>
      </c>
      <c r="D1470" s="41" t="s">
        <v>4</v>
      </c>
      <c r="E1470" s="41" t="s">
        <v>594</v>
      </c>
      <c r="F1470" s="41" t="s">
        <v>595</v>
      </c>
      <c r="G1470" s="42" t="s">
        <v>596</v>
      </c>
    </row>
    <row r="1471" spans="1:7" ht="21" customHeight="1" x14ac:dyDescent="0.25">
      <c r="A1471" s="28" t="s">
        <v>958</v>
      </c>
      <c r="B1471" s="29" t="s">
        <v>959</v>
      </c>
      <c r="C1471" s="28" t="s">
        <v>39</v>
      </c>
      <c r="D1471" s="28" t="s">
        <v>617</v>
      </c>
      <c r="E1471" s="30">
        <v>9.09131E-3</v>
      </c>
      <c r="F1471" s="31">
        <v>22.95</v>
      </c>
      <c r="G1471" s="34">
        <f>TRUNC(TRUNC(E1471,8)*F1471,2)</f>
        <v>0.2</v>
      </c>
    </row>
    <row r="1472" spans="1:7" ht="21" customHeight="1" x14ac:dyDescent="0.25">
      <c r="A1472" s="28" t="s">
        <v>960</v>
      </c>
      <c r="B1472" s="29" t="s">
        <v>961</v>
      </c>
      <c r="C1472" s="28" t="s">
        <v>39</v>
      </c>
      <c r="D1472" s="28" t="s">
        <v>617</v>
      </c>
      <c r="E1472" s="30">
        <v>9.8015099999999994E-3</v>
      </c>
      <c r="F1472" s="31">
        <v>27.24</v>
      </c>
      <c r="G1472" s="34">
        <f>TRUNC(TRUNC(E1472,8)*F1472,2)</f>
        <v>0.26</v>
      </c>
    </row>
    <row r="1473" spans="1:7" ht="18" customHeight="1" x14ac:dyDescent="0.25">
      <c r="A1473" s="8"/>
      <c r="B1473" s="8"/>
      <c r="C1473" s="8"/>
      <c r="D1473" s="8"/>
      <c r="E1473" s="101" t="s">
        <v>621</v>
      </c>
      <c r="F1473" s="101"/>
      <c r="G1473" s="43">
        <f>SUM(G1471:G1472)</f>
        <v>0.46</v>
      </c>
    </row>
    <row r="1474" spans="1:7" ht="15" customHeight="1" x14ac:dyDescent="0.25">
      <c r="A1474" s="8"/>
      <c r="B1474" s="8"/>
      <c r="C1474" s="8"/>
      <c r="D1474" s="8"/>
      <c r="E1474" s="97" t="s">
        <v>609</v>
      </c>
      <c r="F1474" s="97"/>
      <c r="G1474" s="44">
        <f>ROUND(SUM(G1469,G1473),2)</f>
        <v>9.5299999999999994</v>
      </c>
    </row>
    <row r="1475" spans="1:7" ht="15" customHeight="1" x14ac:dyDescent="0.25">
      <c r="A1475" s="8"/>
      <c r="B1475" s="8"/>
      <c r="C1475" s="8"/>
      <c r="D1475" s="8"/>
      <c r="E1475" s="97" t="s">
        <v>610</v>
      </c>
      <c r="F1475" s="97"/>
      <c r="G1475" s="44">
        <f>ROUND(G1474*(29.84/100),2)</f>
        <v>2.84</v>
      </c>
    </row>
    <row r="1476" spans="1:7" ht="15" customHeight="1" x14ac:dyDescent="0.25">
      <c r="A1476" s="8"/>
      <c r="B1476" s="8"/>
      <c r="C1476" s="8"/>
      <c r="D1476" s="8"/>
      <c r="E1476" s="97" t="s">
        <v>611</v>
      </c>
      <c r="F1476" s="97"/>
      <c r="G1476" s="44">
        <f>G1475+G1474</f>
        <v>12.37</v>
      </c>
    </row>
    <row r="1477" spans="1:7" ht="15" customHeight="1" x14ac:dyDescent="0.25">
      <c r="A1477" s="8"/>
      <c r="B1477" s="8"/>
      <c r="C1477" s="8"/>
      <c r="D1477" s="8"/>
      <c r="E1477" s="97" t="s">
        <v>622</v>
      </c>
      <c r="F1477" s="97"/>
      <c r="G1477" s="45">
        <v>6</v>
      </c>
    </row>
    <row r="1478" spans="1:7" ht="9.9499999999999993" customHeight="1" x14ac:dyDescent="0.25">
      <c r="A1478" s="8"/>
      <c r="B1478" s="8"/>
      <c r="C1478" s="8"/>
      <c r="D1478" s="8"/>
      <c r="E1478" s="98"/>
      <c r="F1478" s="98"/>
      <c r="G1478" s="98"/>
    </row>
    <row r="1479" spans="1:7" ht="20.100000000000001" customHeight="1" x14ac:dyDescent="0.25">
      <c r="A1479" s="99" t="s">
        <v>1087</v>
      </c>
      <c r="B1479" s="99"/>
      <c r="C1479" s="99"/>
      <c r="D1479" s="99"/>
      <c r="E1479" s="99"/>
      <c r="F1479" s="99"/>
      <c r="G1479" s="99"/>
    </row>
    <row r="1480" spans="1:7" ht="15" customHeight="1" x14ac:dyDescent="0.25">
      <c r="A1480" s="100" t="s">
        <v>593</v>
      </c>
      <c r="B1480" s="100"/>
      <c r="C1480" s="41" t="s">
        <v>3</v>
      </c>
      <c r="D1480" s="41" t="s">
        <v>4</v>
      </c>
      <c r="E1480" s="41" t="s">
        <v>594</v>
      </c>
      <c r="F1480" s="41" t="s">
        <v>595</v>
      </c>
      <c r="G1480" s="42" t="s">
        <v>596</v>
      </c>
    </row>
    <row r="1481" spans="1:7" ht="15" customHeight="1" x14ac:dyDescent="0.25">
      <c r="A1481" s="28" t="s">
        <v>1088</v>
      </c>
      <c r="B1481" s="29" t="s">
        <v>1089</v>
      </c>
      <c r="C1481" s="28" t="s">
        <v>197</v>
      </c>
      <c r="D1481" s="28" t="s">
        <v>682</v>
      </c>
      <c r="E1481" s="30">
        <v>0.04</v>
      </c>
      <c r="F1481" s="32">
        <v>49.67</v>
      </c>
      <c r="G1481" s="35">
        <f>ROUND(ROUND(E1481,8)*F1481,4)</f>
        <v>1.9867999999999999</v>
      </c>
    </row>
    <row r="1482" spans="1:7" ht="15" customHeight="1" x14ac:dyDescent="0.25">
      <c r="A1482" s="28" t="s">
        <v>1090</v>
      </c>
      <c r="B1482" s="29" t="s">
        <v>1091</v>
      </c>
      <c r="C1482" s="28" t="s">
        <v>197</v>
      </c>
      <c r="D1482" s="28" t="s">
        <v>733</v>
      </c>
      <c r="E1482" s="30">
        <v>3.56E-2</v>
      </c>
      <c r="F1482" s="32">
        <v>47.84</v>
      </c>
      <c r="G1482" s="35">
        <f>ROUND(ROUND(E1482,8)*F1482,4)</f>
        <v>1.7031000000000001</v>
      </c>
    </row>
    <row r="1483" spans="1:7" ht="15" customHeight="1" x14ac:dyDescent="0.25">
      <c r="A1483" s="28" t="s">
        <v>1092</v>
      </c>
      <c r="B1483" s="29" t="s">
        <v>1093</v>
      </c>
      <c r="C1483" s="28" t="s">
        <v>197</v>
      </c>
      <c r="D1483" s="28" t="s">
        <v>22</v>
      </c>
      <c r="E1483" s="30">
        <v>1</v>
      </c>
      <c r="F1483" s="32">
        <v>10.31</v>
      </c>
      <c r="G1483" s="35">
        <f>ROUND(ROUND(E1483,8)*F1483,4)</f>
        <v>10.31</v>
      </c>
    </row>
    <row r="1484" spans="1:7" ht="15" customHeight="1" x14ac:dyDescent="0.25">
      <c r="A1484" s="8"/>
      <c r="B1484" s="8"/>
      <c r="C1484" s="8"/>
      <c r="D1484" s="8"/>
      <c r="E1484" s="101" t="s">
        <v>608</v>
      </c>
      <c r="F1484" s="101"/>
      <c r="G1484" s="46">
        <f>SUM(G1481:G1483)</f>
        <v>13.9999</v>
      </c>
    </row>
    <row r="1485" spans="1:7" ht="15" customHeight="1" x14ac:dyDescent="0.25">
      <c r="A1485" s="100" t="s">
        <v>821</v>
      </c>
      <c r="B1485" s="100"/>
      <c r="C1485" s="41" t="s">
        <v>3</v>
      </c>
      <c r="D1485" s="41" t="s">
        <v>4</v>
      </c>
      <c r="E1485" s="41" t="s">
        <v>594</v>
      </c>
      <c r="F1485" s="41" t="s">
        <v>595</v>
      </c>
      <c r="G1485" s="42" t="s">
        <v>596</v>
      </c>
    </row>
    <row r="1486" spans="1:7" ht="15" customHeight="1" x14ac:dyDescent="0.25">
      <c r="A1486" s="28" t="s">
        <v>1094</v>
      </c>
      <c r="B1486" s="29" t="s">
        <v>1095</v>
      </c>
      <c r="C1486" s="28" t="s">
        <v>197</v>
      </c>
      <c r="D1486" s="28" t="s">
        <v>617</v>
      </c>
      <c r="E1486" s="30">
        <v>0.29006324999999999</v>
      </c>
      <c r="F1486" s="32">
        <v>19.418900000000001</v>
      </c>
      <c r="G1486" s="35">
        <f>ROUND(ROUND(E1486,8)*F1486,4)</f>
        <v>5.6326999999999998</v>
      </c>
    </row>
    <row r="1487" spans="1:7" ht="15" customHeight="1" x14ac:dyDescent="0.25">
      <c r="A1487" s="28" t="s">
        <v>1096</v>
      </c>
      <c r="B1487" s="29" t="s">
        <v>1097</v>
      </c>
      <c r="C1487" s="28" t="s">
        <v>197</v>
      </c>
      <c r="D1487" s="28" t="s">
        <v>617</v>
      </c>
      <c r="E1487" s="30">
        <v>0.29006324999999999</v>
      </c>
      <c r="F1487" s="32">
        <v>23.918399999999998</v>
      </c>
      <c r="G1487" s="35">
        <f>ROUND(ROUND(E1487,8)*F1487,4)</f>
        <v>6.9378000000000002</v>
      </c>
    </row>
    <row r="1488" spans="1:7" ht="15" customHeight="1" x14ac:dyDescent="0.25">
      <c r="A1488" s="8"/>
      <c r="B1488" s="8"/>
      <c r="C1488" s="8"/>
      <c r="D1488" s="8"/>
      <c r="E1488" s="101" t="s">
        <v>826</v>
      </c>
      <c r="F1488" s="101"/>
      <c r="G1488" s="46">
        <f>SUM(G1486:G1487)</f>
        <v>12.570499999999999</v>
      </c>
    </row>
    <row r="1489" spans="1:7" ht="15" customHeight="1" x14ac:dyDescent="0.25">
      <c r="A1489" s="8"/>
      <c r="B1489" s="8"/>
      <c r="C1489" s="8"/>
      <c r="D1489" s="8"/>
      <c r="E1489" s="97" t="s">
        <v>609</v>
      </c>
      <c r="F1489" s="97"/>
      <c r="G1489" s="44">
        <f>ROUND(SUM(G1484,G1488),2)</f>
        <v>26.57</v>
      </c>
    </row>
    <row r="1490" spans="1:7" ht="15" customHeight="1" x14ac:dyDescent="0.25">
      <c r="A1490" s="8"/>
      <c r="B1490" s="8"/>
      <c r="C1490" s="8"/>
      <c r="D1490" s="8"/>
      <c r="E1490" s="97" t="s">
        <v>610</v>
      </c>
      <c r="F1490" s="97"/>
      <c r="G1490" s="44">
        <f>ROUND(G1489*(29.84/100),2)</f>
        <v>7.93</v>
      </c>
    </row>
    <row r="1491" spans="1:7" ht="15" customHeight="1" x14ac:dyDescent="0.25">
      <c r="A1491" s="8"/>
      <c r="B1491" s="8"/>
      <c r="C1491" s="8"/>
      <c r="D1491" s="8"/>
      <c r="E1491" s="97" t="s">
        <v>611</v>
      </c>
      <c r="F1491" s="97"/>
      <c r="G1491" s="44">
        <f>G1490+G1489</f>
        <v>34.5</v>
      </c>
    </row>
    <row r="1492" spans="1:7" ht="15" customHeight="1" x14ac:dyDescent="0.25">
      <c r="A1492" s="8"/>
      <c r="B1492" s="8"/>
      <c r="C1492" s="8"/>
      <c r="D1492" s="8"/>
      <c r="E1492" s="97" t="s">
        <v>622</v>
      </c>
      <c r="F1492" s="97"/>
      <c r="G1492" s="45">
        <v>8</v>
      </c>
    </row>
    <row r="1493" spans="1:7" ht="9.9499999999999993" customHeight="1" x14ac:dyDescent="0.25">
      <c r="A1493" s="8"/>
      <c r="B1493" s="8"/>
      <c r="C1493" s="8"/>
      <c r="D1493" s="8"/>
      <c r="E1493" s="98"/>
      <c r="F1493" s="98"/>
      <c r="G1493" s="98"/>
    </row>
    <row r="1494" spans="1:7" ht="20.100000000000001" customHeight="1" x14ac:dyDescent="0.25">
      <c r="A1494" s="99" t="s">
        <v>1098</v>
      </c>
      <c r="B1494" s="99"/>
      <c r="C1494" s="99"/>
      <c r="D1494" s="99"/>
      <c r="E1494" s="99"/>
      <c r="F1494" s="99"/>
      <c r="G1494" s="99"/>
    </row>
    <row r="1495" spans="1:7" ht="15" customHeight="1" x14ac:dyDescent="0.25">
      <c r="A1495" s="100" t="s">
        <v>593</v>
      </c>
      <c r="B1495" s="100"/>
      <c r="C1495" s="41" t="s">
        <v>3</v>
      </c>
      <c r="D1495" s="41" t="s">
        <v>4</v>
      </c>
      <c r="E1495" s="41" t="s">
        <v>594</v>
      </c>
      <c r="F1495" s="41" t="s">
        <v>595</v>
      </c>
      <c r="G1495" s="42" t="s">
        <v>596</v>
      </c>
    </row>
    <row r="1496" spans="1:7" ht="21" customHeight="1" x14ac:dyDescent="0.25">
      <c r="A1496" s="28" t="s">
        <v>1053</v>
      </c>
      <c r="B1496" s="29" t="s">
        <v>1054</v>
      </c>
      <c r="C1496" s="28" t="s">
        <v>39</v>
      </c>
      <c r="D1496" s="28" t="s">
        <v>22</v>
      </c>
      <c r="E1496" s="30">
        <v>3</v>
      </c>
      <c r="F1496" s="31">
        <v>3.8</v>
      </c>
      <c r="G1496" s="34">
        <f>TRUNC(TRUNC(E1496,8)*F1496,2)</f>
        <v>11.4</v>
      </c>
    </row>
    <row r="1497" spans="1:7" ht="29.1" customHeight="1" x14ac:dyDescent="0.25">
      <c r="A1497" s="28" t="s">
        <v>1045</v>
      </c>
      <c r="B1497" s="29" t="s">
        <v>1046</v>
      </c>
      <c r="C1497" s="28" t="s">
        <v>39</v>
      </c>
      <c r="D1497" s="28" t="s">
        <v>22</v>
      </c>
      <c r="E1497" s="30">
        <v>0.17249999999999999</v>
      </c>
      <c r="F1497" s="31">
        <v>22.41</v>
      </c>
      <c r="G1497" s="34">
        <f>TRUNC(TRUNC(E1497,8)*F1497,2)</f>
        <v>3.86</v>
      </c>
    </row>
    <row r="1498" spans="1:7" ht="21" customHeight="1" x14ac:dyDescent="0.25">
      <c r="A1498" s="28" t="s">
        <v>1099</v>
      </c>
      <c r="B1498" s="29" t="s">
        <v>1100</v>
      </c>
      <c r="C1498" s="28" t="s">
        <v>39</v>
      </c>
      <c r="D1498" s="28" t="s">
        <v>22</v>
      </c>
      <c r="E1498" s="30">
        <v>1</v>
      </c>
      <c r="F1498" s="31">
        <v>14.03</v>
      </c>
      <c r="G1498" s="34">
        <f>TRUNC(TRUNC(E1498,8)*F1498,2)</f>
        <v>14.03</v>
      </c>
    </row>
    <row r="1499" spans="1:7" ht="15" customHeight="1" x14ac:dyDescent="0.25">
      <c r="A1499" s="8"/>
      <c r="B1499" s="8"/>
      <c r="C1499" s="8"/>
      <c r="D1499" s="8"/>
      <c r="E1499" s="101" t="s">
        <v>608</v>
      </c>
      <c r="F1499" s="101"/>
      <c r="G1499" s="43">
        <f>SUM(G1496:G1498)</f>
        <v>29.29</v>
      </c>
    </row>
    <row r="1500" spans="1:7" ht="15" customHeight="1" x14ac:dyDescent="0.25">
      <c r="A1500" s="100" t="s">
        <v>614</v>
      </c>
      <c r="B1500" s="100"/>
      <c r="C1500" s="41" t="s">
        <v>3</v>
      </c>
      <c r="D1500" s="41" t="s">
        <v>4</v>
      </c>
      <c r="E1500" s="41" t="s">
        <v>594</v>
      </c>
      <c r="F1500" s="41" t="s">
        <v>595</v>
      </c>
      <c r="G1500" s="42" t="s">
        <v>596</v>
      </c>
    </row>
    <row r="1501" spans="1:7" ht="21" customHeight="1" x14ac:dyDescent="0.25">
      <c r="A1501" s="28" t="s">
        <v>958</v>
      </c>
      <c r="B1501" s="29" t="s">
        <v>959</v>
      </c>
      <c r="C1501" s="28" t="s">
        <v>39</v>
      </c>
      <c r="D1501" s="28" t="s">
        <v>617</v>
      </c>
      <c r="E1501" s="30">
        <v>0.20173078999999999</v>
      </c>
      <c r="F1501" s="31">
        <v>22.95</v>
      </c>
      <c r="G1501" s="34">
        <f>TRUNC(TRUNC(E1501,8)*F1501,2)</f>
        <v>4.62</v>
      </c>
    </row>
    <row r="1502" spans="1:7" ht="21" customHeight="1" x14ac:dyDescent="0.25">
      <c r="A1502" s="28" t="s">
        <v>960</v>
      </c>
      <c r="B1502" s="29" t="s">
        <v>961</v>
      </c>
      <c r="C1502" s="28" t="s">
        <v>39</v>
      </c>
      <c r="D1502" s="28" t="s">
        <v>617</v>
      </c>
      <c r="E1502" s="30">
        <v>0.20186803</v>
      </c>
      <c r="F1502" s="31">
        <v>27.24</v>
      </c>
      <c r="G1502" s="34">
        <f>TRUNC(TRUNC(E1502,8)*F1502,2)</f>
        <v>5.49</v>
      </c>
    </row>
    <row r="1503" spans="1:7" ht="18" customHeight="1" x14ac:dyDescent="0.25">
      <c r="A1503" s="8"/>
      <c r="B1503" s="8"/>
      <c r="C1503" s="8"/>
      <c r="D1503" s="8"/>
      <c r="E1503" s="101" t="s">
        <v>621</v>
      </c>
      <c r="F1503" s="101"/>
      <c r="G1503" s="43">
        <f>SUM(G1501:G1502)</f>
        <v>10.11</v>
      </c>
    </row>
    <row r="1504" spans="1:7" ht="15" customHeight="1" x14ac:dyDescent="0.25">
      <c r="A1504" s="8"/>
      <c r="B1504" s="8"/>
      <c r="C1504" s="8"/>
      <c r="D1504" s="8"/>
      <c r="E1504" s="97" t="s">
        <v>609</v>
      </c>
      <c r="F1504" s="97"/>
      <c r="G1504" s="44">
        <f>ROUND(SUM(G1499,G1503),2)</f>
        <v>39.4</v>
      </c>
    </row>
    <row r="1505" spans="1:7" ht="15" customHeight="1" x14ac:dyDescent="0.25">
      <c r="A1505" s="8"/>
      <c r="B1505" s="8"/>
      <c r="C1505" s="8"/>
      <c r="D1505" s="8"/>
      <c r="E1505" s="97" t="s">
        <v>610</v>
      </c>
      <c r="F1505" s="97"/>
      <c r="G1505" s="44">
        <f>ROUND(G1504*(29.84/100),2)</f>
        <v>11.76</v>
      </c>
    </row>
    <row r="1506" spans="1:7" ht="15" customHeight="1" x14ac:dyDescent="0.25">
      <c r="A1506" s="8"/>
      <c r="B1506" s="8"/>
      <c r="C1506" s="8"/>
      <c r="D1506" s="8"/>
      <c r="E1506" s="97" t="s">
        <v>611</v>
      </c>
      <c r="F1506" s="97"/>
      <c r="G1506" s="44">
        <f>G1505+G1504</f>
        <v>51.16</v>
      </c>
    </row>
    <row r="1507" spans="1:7" ht="15" customHeight="1" x14ac:dyDescent="0.25">
      <c r="A1507" s="8"/>
      <c r="B1507" s="8"/>
      <c r="C1507" s="8"/>
      <c r="D1507" s="8"/>
      <c r="E1507" s="97" t="s">
        <v>622</v>
      </c>
      <c r="F1507" s="97"/>
      <c r="G1507" s="45">
        <v>2</v>
      </c>
    </row>
    <row r="1508" spans="1:7" ht="9.9499999999999993" customHeight="1" x14ac:dyDescent="0.25">
      <c r="A1508" s="8"/>
      <c r="B1508" s="8"/>
      <c r="C1508" s="8"/>
      <c r="D1508" s="8"/>
      <c r="E1508" s="98"/>
      <c r="F1508" s="98"/>
      <c r="G1508" s="98"/>
    </row>
    <row r="1509" spans="1:7" ht="20.100000000000001" customHeight="1" x14ac:dyDescent="0.25">
      <c r="A1509" s="99" t="s">
        <v>1101</v>
      </c>
      <c r="B1509" s="99"/>
      <c r="C1509" s="99"/>
      <c r="D1509" s="99"/>
      <c r="E1509" s="99"/>
      <c r="F1509" s="99"/>
      <c r="G1509" s="99"/>
    </row>
    <row r="1510" spans="1:7" ht="15" customHeight="1" x14ac:dyDescent="0.25">
      <c r="A1510" s="100" t="s">
        <v>670</v>
      </c>
      <c r="B1510" s="100"/>
      <c r="C1510" s="41" t="s">
        <v>3</v>
      </c>
      <c r="D1510" s="41" t="s">
        <v>4</v>
      </c>
      <c r="E1510" s="41" t="s">
        <v>594</v>
      </c>
      <c r="F1510" s="41" t="s">
        <v>595</v>
      </c>
      <c r="G1510" s="42" t="s">
        <v>596</v>
      </c>
    </row>
    <row r="1511" spans="1:7" ht="45.95" customHeight="1" x14ac:dyDescent="0.25">
      <c r="A1511" s="28" t="s">
        <v>1102</v>
      </c>
      <c r="B1511" s="29" t="s">
        <v>1103</v>
      </c>
      <c r="C1511" s="28" t="s">
        <v>39</v>
      </c>
      <c r="D1511" s="28" t="s">
        <v>673</v>
      </c>
      <c r="E1511" s="30">
        <v>0.35489664999999998</v>
      </c>
      <c r="F1511" s="31">
        <v>57.86</v>
      </c>
      <c r="G1511" s="34">
        <f>TRUNC(TRUNC(E1511,8)*F1511,2)</f>
        <v>20.53</v>
      </c>
    </row>
    <row r="1512" spans="1:7" ht="45.95" customHeight="1" x14ac:dyDescent="0.25">
      <c r="A1512" s="28" t="s">
        <v>1104</v>
      </c>
      <c r="B1512" s="29" t="s">
        <v>1105</v>
      </c>
      <c r="C1512" s="28" t="s">
        <v>39</v>
      </c>
      <c r="D1512" s="28" t="s">
        <v>676</v>
      </c>
      <c r="E1512" s="30">
        <v>0.17413967</v>
      </c>
      <c r="F1512" s="31">
        <v>131.82</v>
      </c>
      <c r="G1512" s="34">
        <f>TRUNC(TRUNC(E1512,8)*F1512,2)</f>
        <v>22.95</v>
      </c>
    </row>
    <row r="1513" spans="1:7" ht="18" customHeight="1" x14ac:dyDescent="0.25">
      <c r="A1513" s="8"/>
      <c r="B1513" s="8"/>
      <c r="C1513" s="8"/>
      <c r="D1513" s="8"/>
      <c r="E1513" s="101" t="s">
        <v>677</v>
      </c>
      <c r="F1513" s="101"/>
      <c r="G1513" s="43">
        <f>SUM(G1511:G1512)</f>
        <v>43.480000000000004</v>
      </c>
    </row>
    <row r="1514" spans="1:7" ht="15" customHeight="1" x14ac:dyDescent="0.25">
      <c r="A1514" s="100" t="s">
        <v>593</v>
      </c>
      <c r="B1514" s="100"/>
      <c r="C1514" s="41" t="s">
        <v>3</v>
      </c>
      <c r="D1514" s="41" t="s">
        <v>4</v>
      </c>
      <c r="E1514" s="41" t="s">
        <v>594</v>
      </c>
      <c r="F1514" s="41" t="s">
        <v>595</v>
      </c>
      <c r="G1514" s="42" t="s">
        <v>596</v>
      </c>
    </row>
    <row r="1515" spans="1:7" ht="21" customHeight="1" x14ac:dyDescent="0.25">
      <c r="A1515" s="28" t="s">
        <v>1106</v>
      </c>
      <c r="B1515" s="29" t="s">
        <v>1107</v>
      </c>
      <c r="C1515" s="28" t="s">
        <v>39</v>
      </c>
      <c r="D1515" s="28" t="s">
        <v>22</v>
      </c>
      <c r="E1515" s="30">
        <v>380.94380000000001</v>
      </c>
      <c r="F1515" s="31">
        <v>4.67</v>
      </c>
      <c r="G1515" s="34">
        <f t="shared" ref="G1515:G1521" si="3">TRUNC(TRUNC(E1515,8)*F1515,2)</f>
        <v>1779</v>
      </c>
    </row>
    <row r="1516" spans="1:7" ht="21" customHeight="1" x14ac:dyDescent="0.25">
      <c r="A1516" s="28" t="s">
        <v>1108</v>
      </c>
      <c r="B1516" s="29" t="s">
        <v>1109</v>
      </c>
      <c r="C1516" s="28" t="s">
        <v>39</v>
      </c>
      <c r="D1516" s="28" t="s">
        <v>22</v>
      </c>
      <c r="E1516" s="30">
        <v>69.3</v>
      </c>
      <c r="F1516" s="31">
        <v>2.9</v>
      </c>
      <c r="G1516" s="34">
        <f t="shared" si="3"/>
        <v>200.97</v>
      </c>
    </row>
    <row r="1517" spans="1:7" ht="21" customHeight="1" x14ac:dyDescent="0.25">
      <c r="A1517" s="28" t="s">
        <v>742</v>
      </c>
      <c r="B1517" s="29" t="s">
        <v>743</v>
      </c>
      <c r="C1517" s="28" t="s">
        <v>39</v>
      </c>
      <c r="D1517" s="28" t="s">
        <v>733</v>
      </c>
      <c r="E1517" s="30">
        <v>3.5700000000000003E-2</v>
      </c>
      <c r="F1517" s="31">
        <v>6.39</v>
      </c>
      <c r="G1517" s="34">
        <f t="shared" si="3"/>
        <v>0.22</v>
      </c>
    </row>
    <row r="1518" spans="1:7" ht="21" customHeight="1" x14ac:dyDescent="0.25">
      <c r="A1518" s="28" t="s">
        <v>678</v>
      </c>
      <c r="B1518" s="29" t="s">
        <v>679</v>
      </c>
      <c r="C1518" s="28" t="s">
        <v>39</v>
      </c>
      <c r="D1518" s="28" t="s">
        <v>89</v>
      </c>
      <c r="E1518" s="30">
        <v>0.77700000000000002</v>
      </c>
      <c r="F1518" s="31">
        <v>7.44</v>
      </c>
      <c r="G1518" s="34">
        <f t="shared" si="3"/>
        <v>5.78</v>
      </c>
    </row>
    <row r="1519" spans="1:7" ht="15" customHeight="1" x14ac:dyDescent="0.25">
      <c r="A1519" s="28" t="s">
        <v>1110</v>
      </c>
      <c r="B1519" s="29" t="s">
        <v>1111</v>
      </c>
      <c r="C1519" s="28" t="s">
        <v>39</v>
      </c>
      <c r="D1519" s="28" t="s">
        <v>682</v>
      </c>
      <c r="E1519" s="30">
        <v>8.1900000000000001E-2</v>
      </c>
      <c r="F1519" s="31">
        <v>14.22</v>
      </c>
      <c r="G1519" s="34">
        <f t="shared" si="3"/>
        <v>1.1599999999999999</v>
      </c>
    </row>
    <row r="1520" spans="1:7" ht="21" customHeight="1" x14ac:dyDescent="0.25">
      <c r="A1520" s="28" t="s">
        <v>1112</v>
      </c>
      <c r="B1520" s="29" t="s">
        <v>1113</v>
      </c>
      <c r="C1520" s="28" t="s">
        <v>39</v>
      </c>
      <c r="D1520" s="28" t="s">
        <v>89</v>
      </c>
      <c r="E1520" s="30">
        <v>0.92400000000000004</v>
      </c>
      <c r="F1520" s="31">
        <v>2.6</v>
      </c>
      <c r="G1520" s="34">
        <f t="shared" si="3"/>
        <v>2.4</v>
      </c>
    </row>
    <row r="1521" spans="1:7" ht="29.1" customHeight="1" x14ac:dyDescent="0.25">
      <c r="A1521" s="28" t="s">
        <v>1114</v>
      </c>
      <c r="B1521" s="29" t="s">
        <v>1115</v>
      </c>
      <c r="C1521" s="28" t="s">
        <v>39</v>
      </c>
      <c r="D1521" s="28" t="s">
        <v>89</v>
      </c>
      <c r="E1521" s="30">
        <v>2.8980000000000001</v>
      </c>
      <c r="F1521" s="31">
        <v>13.29</v>
      </c>
      <c r="G1521" s="34">
        <f t="shared" si="3"/>
        <v>38.51</v>
      </c>
    </row>
    <row r="1522" spans="1:7" ht="15" customHeight="1" x14ac:dyDescent="0.25">
      <c r="A1522" s="8"/>
      <c r="B1522" s="8"/>
      <c r="C1522" s="8"/>
      <c r="D1522" s="8"/>
      <c r="E1522" s="101" t="s">
        <v>608</v>
      </c>
      <c r="F1522" s="101"/>
      <c r="G1522" s="43">
        <f>SUM(G1515:G1521)</f>
        <v>2028.0400000000002</v>
      </c>
    </row>
    <row r="1523" spans="1:7" ht="15" customHeight="1" x14ac:dyDescent="0.25">
      <c r="A1523" s="100" t="s">
        <v>614</v>
      </c>
      <c r="B1523" s="100"/>
      <c r="C1523" s="41" t="s">
        <v>3</v>
      </c>
      <c r="D1523" s="41" t="s">
        <v>4</v>
      </c>
      <c r="E1523" s="41" t="s">
        <v>594</v>
      </c>
      <c r="F1523" s="41" t="s">
        <v>595</v>
      </c>
      <c r="G1523" s="42" t="s">
        <v>596</v>
      </c>
    </row>
    <row r="1524" spans="1:7" ht="15" customHeight="1" x14ac:dyDescent="0.25">
      <c r="A1524" s="28" t="s">
        <v>746</v>
      </c>
      <c r="B1524" s="29" t="s">
        <v>715</v>
      </c>
      <c r="C1524" s="28" t="s">
        <v>39</v>
      </c>
      <c r="D1524" s="28" t="s">
        <v>617</v>
      </c>
      <c r="E1524" s="30">
        <v>64.061894510000002</v>
      </c>
      <c r="F1524" s="31">
        <v>27.95</v>
      </c>
      <c r="G1524" s="34">
        <f>TRUNC(TRUNC(E1524,8)*F1524,2)</f>
        <v>1790.52</v>
      </c>
    </row>
    <row r="1525" spans="1:7" ht="15" customHeight="1" x14ac:dyDescent="0.25">
      <c r="A1525" s="28" t="s">
        <v>747</v>
      </c>
      <c r="B1525" s="29" t="s">
        <v>635</v>
      </c>
      <c r="C1525" s="28" t="s">
        <v>39</v>
      </c>
      <c r="D1525" s="28" t="s">
        <v>617</v>
      </c>
      <c r="E1525" s="30">
        <v>50.334376779999999</v>
      </c>
      <c r="F1525" s="31">
        <v>23.06</v>
      </c>
      <c r="G1525" s="34">
        <f>TRUNC(TRUNC(E1525,8)*F1525,2)</f>
        <v>1160.71</v>
      </c>
    </row>
    <row r="1526" spans="1:7" ht="18" customHeight="1" x14ac:dyDescent="0.25">
      <c r="A1526" s="8"/>
      <c r="B1526" s="8"/>
      <c r="C1526" s="8"/>
      <c r="D1526" s="8"/>
      <c r="E1526" s="101" t="s">
        <v>621</v>
      </c>
      <c r="F1526" s="101"/>
      <c r="G1526" s="43">
        <f>SUM(G1524:G1525)</f>
        <v>2951.23</v>
      </c>
    </row>
    <row r="1527" spans="1:7" ht="15" customHeight="1" x14ac:dyDescent="0.25">
      <c r="A1527" s="100" t="s">
        <v>691</v>
      </c>
      <c r="B1527" s="100"/>
      <c r="C1527" s="41" t="s">
        <v>3</v>
      </c>
      <c r="D1527" s="41" t="s">
        <v>4</v>
      </c>
      <c r="E1527" s="41" t="s">
        <v>594</v>
      </c>
      <c r="F1527" s="41" t="s">
        <v>595</v>
      </c>
      <c r="G1527" s="42" t="s">
        <v>596</v>
      </c>
    </row>
    <row r="1528" spans="1:7" ht="29.1" customHeight="1" x14ac:dyDescent="0.25">
      <c r="A1528" s="28" t="s">
        <v>1116</v>
      </c>
      <c r="B1528" s="29" t="s">
        <v>1117</v>
      </c>
      <c r="C1528" s="28" t="s">
        <v>39</v>
      </c>
      <c r="D1528" s="28" t="s">
        <v>499</v>
      </c>
      <c r="E1528" s="30">
        <v>1.4335178099999999</v>
      </c>
      <c r="F1528" s="31">
        <v>606.38</v>
      </c>
      <c r="G1528" s="34">
        <f t="shared" ref="G1528:G1537" si="4">TRUNC(TRUNC(E1528,8)*F1528,2)</f>
        <v>869.25</v>
      </c>
    </row>
    <row r="1529" spans="1:7" ht="29.1" customHeight="1" x14ac:dyDescent="0.25">
      <c r="A1529" s="28" t="s">
        <v>1118</v>
      </c>
      <c r="B1529" s="29" t="s">
        <v>1119</v>
      </c>
      <c r="C1529" s="28" t="s">
        <v>39</v>
      </c>
      <c r="D1529" s="28" t="s">
        <v>499</v>
      </c>
      <c r="E1529" s="30">
        <v>0.25851034000000001</v>
      </c>
      <c r="F1529" s="31">
        <v>508.28</v>
      </c>
      <c r="G1529" s="34">
        <f t="shared" si="4"/>
        <v>131.38999999999999</v>
      </c>
    </row>
    <row r="1530" spans="1:7" ht="21" customHeight="1" x14ac:dyDescent="0.25">
      <c r="A1530" s="28" t="s">
        <v>1120</v>
      </c>
      <c r="B1530" s="29" t="s">
        <v>1121</v>
      </c>
      <c r="C1530" s="28" t="s">
        <v>39</v>
      </c>
      <c r="D1530" s="28" t="s">
        <v>682</v>
      </c>
      <c r="E1530" s="30">
        <v>7.0913158799999998</v>
      </c>
      <c r="F1530" s="31">
        <v>9.2799999999999994</v>
      </c>
      <c r="G1530" s="34">
        <f t="shared" si="4"/>
        <v>65.8</v>
      </c>
    </row>
    <row r="1531" spans="1:7" ht="29.1" customHeight="1" x14ac:dyDescent="0.25">
      <c r="A1531" s="28" t="s">
        <v>1122</v>
      </c>
      <c r="B1531" s="29" t="s">
        <v>1123</v>
      </c>
      <c r="C1531" s="28" t="s">
        <v>39</v>
      </c>
      <c r="D1531" s="28" t="s">
        <v>682</v>
      </c>
      <c r="E1531" s="30">
        <v>46.276225770000003</v>
      </c>
      <c r="F1531" s="31">
        <v>14.43</v>
      </c>
      <c r="G1531" s="34">
        <f t="shared" si="4"/>
        <v>667.76</v>
      </c>
    </row>
    <row r="1532" spans="1:7" ht="21" customHeight="1" x14ac:dyDescent="0.25">
      <c r="A1532" s="28" t="s">
        <v>1124</v>
      </c>
      <c r="B1532" s="29" t="s">
        <v>1125</v>
      </c>
      <c r="C1532" s="28" t="s">
        <v>39</v>
      </c>
      <c r="D1532" s="28" t="s">
        <v>682</v>
      </c>
      <c r="E1532" s="30">
        <v>5.15732064</v>
      </c>
      <c r="F1532" s="31">
        <v>9.83</v>
      </c>
      <c r="G1532" s="34">
        <f t="shared" si="4"/>
        <v>50.69</v>
      </c>
    </row>
    <row r="1533" spans="1:7" ht="29.1" customHeight="1" x14ac:dyDescent="0.25">
      <c r="A1533" s="28" t="s">
        <v>1126</v>
      </c>
      <c r="B1533" s="29" t="s">
        <v>1127</v>
      </c>
      <c r="C1533" s="28" t="s">
        <v>39</v>
      </c>
      <c r="D1533" s="28" t="s">
        <v>499</v>
      </c>
      <c r="E1533" s="30">
        <v>1.74331229</v>
      </c>
      <c r="F1533" s="31">
        <v>548.86</v>
      </c>
      <c r="G1533" s="34">
        <f t="shared" si="4"/>
        <v>956.83</v>
      </c>
    </row>
    <row r="1534" spans="1:7" ht="21" customHeight="1" x14ac:dyDescent="0.25">
      <c r="A1534" s="28" t="s">
        <v>1128</v>
      </c>
      <c r="B1534" s="29" t="s">
        <v>1129</v>
      </c>
      <c r="C1534" s="28" t="s">
        <v>39</v>
      </c>
      <c r="D1534" s="28" t="s">
        <v>499</v>
      </c>
      <c r="E1534" s="30">
        <v>0.17675177</v>
      </c>
      <c r="F1534" s="31">
        <v>1140.6199999999999</v>
      </c>
      <c r="G1534" s="34">
        <f t="shared" si="4"/>
        <v>201.6</v>
      </c>
    </row>
    <row r="1535" spans="1:7" ht="21" customHeight="1" x14ac:dyDescent="0.25">
      <c r="A1535" s="28" t="s">
        <v>1130</v>
      </c>
      <c r="B1535" s="29" t="s">
        <v>1131</v>
      </c>
      <c r="C1535" s="28" t="s">
        <v>39</v>
      </c>
      <c r="D1535" s="28" t="s">
        <v>499</v>
      </c>
      <c r="E1535" s="30">
        <v>0.15611621000000001</v>
      </c>
      <c r="F1535" s="31">
        <v>1178.8399999999999</v>
      </c>
      <c r="G1535" s="34">
        <f t="shared" si="4"/>
        <v>184.03</v>
      </c>
    </row>
    <row r="1536" spans="1:7" ht="29.1" customHeight="1" x14ac:dyDescent="0.25">
      <c r="A1536" s="28" t="s">
        <v>1132</v>
      </c>
      <c r="B1536" s="29" t="s">
        <v>1133</v>
      </c>
      <c r="C1536" s="28" t="s">
        <v>39</v>
      </c>
      <c r="D1536" s="28" t="s">
        <v>499</v>
      </c>
      <c r="E1536" s="30">
        <v>0.60948886000000002</v>
      </c>
      <c r="F1536" s="31">
        <v>2500.16</v>
      </c>
      <c r="G1536" s="34">
        <f t="shared" si="4"/>
        <v>1523.81</v>
      </c>
    </row>
    <row r="1537" spans="1:7" ht="29.1" customHeight="1" x14ac:dyDescent="0.25">
      <c r="A1537" s="28" t="s">
        <v>1134</v>
      </c>
      <c r="B1537" s="29" t="s">
        <v>1135</v>
      </c>
      <c r="C1537" s="28" t="s">
        <v>39</v>
      </c>
      <c r="D1537" s="28" t="s">
        <v>499</v>
      </c>
      <c r="E1537" s="30">
        <v>0.81062018999999996</v>
      </c>
      <c r="F1537" s="31">
        <v>312.93</v>
      </c>
      <c r="G1537" s="34">
        <f t="shared" si="4"/>
        <v>253.66</v>
      </c>
    </row>
    <row r="1538" spans="1:7" ht="15" customHeight="1" x14ac:dyDescent="0.25">
      <c r="A1538" s="8"/>
      <c r="B1538" s="8"/>
      <c r="C1538" s="8"/>
      <c r="D1538" s="8"/>
      <c r="E1538" s="101" t="s">
        <v>694</v>
      </c>
      <c r="F1538" s="101"/>
      <c r="G1538" s="43">
        <f>SUM(G1528:G1537)</f>
        <v>4904.82</v>
      </c>
    </row>
    <row r="1539" spans="1:7" ht="15" customHeight="1" x14ac:dyDescent="0.25">
      <c r="A1539" s="8"/>
      <c r="B1539" s="8"/>
      <c r="C1539" s="8"/>
      <c r="D1539" s="8"/>
      <c r="E1539" s="97" t="s">
        <v>609</v>
      </c>
      <c r="F1539" s="97"/>
      <c r="G1539" s="44">
        <f>ROUND(SUM(G1513,G1522,G1526,G1538),2)</f>
        <v>9927.57</v>
      </c>
    </row>
    <row r="1540" spans="1:7" ht="15" customHeight="1" x14ac:dyDescent="0.25">
      <c r="A1540" s="8"/>
      <c r="B1540" s="8"/>
      <c r="C1540" s="8"/>
      <c r="D1540" s="8"/>
      <c r="E1540" s="97" t="s">
        <v>610</v>
      </c>
      <c r="F1540" s="97"/>
      <c r="G1540" s="44">
        <f>ROUND(G1539*(29.84/100),2)</f>
        <v>2962.39</v>
      </c>
    </row>
    <row r="1541" spans="1:7" ht="15" customHeight="1" x14ac:dyDescent="0.25">
      <c r="A1541" s="8"/>
      <c r="B1541" s="8"/>
      <c r="C1541" s="8"/>
      <c r="D1541" s="8"/>
      <c r="E1541" s="97" t="s">
        <v>611</v>
      </c>
      <c r="F1541" s="97"/>
      <c r="G1541" s="44">
        <f>G1540+G1539</f>
        <v>12889.96</v>
      </c>
    </row>
    <row r="1542" spans="1:7" ht="15" customHeight="1" x14ac:dyDescent="0.25">
      <c r="A1542" s="8"/>
      <c r="B1542" s="8"/>
      <c r="C1542" s="8"/>
      <c r="D1542" s="8"/>
      <c r="E1542" s="97" t="s">
        <v>622</v>
      </c>
      <c r="F1542" s="97"/>
      <c r="G1542" s="45">
        <v>2</v>
      </c>
    </row>
    <row r="1543" spans="1:7" ht="9.9499999999999993" customHeight="1" x14ac:dyDescent="0.25">
      <c r="A1543" s="8"/>
      <c r="B1543" s="8"/>
      <c r="C1543" s="8"/>
      <c r="D1543" s="8"/>
      <c r="E1543" s="98"/>
      <c r="F1543" s="98"/>
      <c r="G1543" s="98"/>
    </row>
    <row r="1544" spans="1:7" ht="20.100000000000001" customHeight="1" x14ac:dyDescent="0.25">
      <c r="A1544" s="99" t="s">
        <v>1136</v>
      </c>
      <c r="B1544" s="99"/>
      <c r="C1544" s="99"/>
      <c r="D1544" s="99"/>
      <c r="E1544" s="99"/>
      <c r="F1544" s="99"/>
      <c r="G1544" s="99"/>
    </row>
    <row r="1545" spans="1:7" ht="15" customHeight="1" x14ac:dyDescent="0.25">
      <c r="A1545" s="100" t="s">
        <v>670</v>
      </c>
      <c r="B1545" s="100"/>
      <c r="C1545" s="41" t="s">
        <v>3</v>
      </c>
      <c r="D1545" s="41" t="s">
        <v>4</v>
      </c>
      <c r="E1545" s="41" t="s">
        <v>594</v>
      </c>
      <c r="F1545" s="41" t="s">
        <v>595</v>
      </c>
      <c r="G1545" s="42" t="s">
        <v>596</v>
      </c>
    </row>
    <row r="1546" spans="1:7" ht="45.95" customHeight="1" x14ac:dyDescent="0.25">
      <c r="A1546" s="28" t="s">
        <v>1102</v>
      </c>
      <c r="B1546" s="29" t="s">
        <v>1103</v>
      </c>
      <c r="C1546" s="28" t="s">
        <v>39</v>
      </c>
      <c r="D1546" s="28" t="s">
        <v>673</v>
      </c>
      <c r="E1546" s="30">
        <v>2.7544217199999999</v>
      </c>
      <c r="F1546" s="31">
        <v>57.86</v>
      </c>
      <c r="G1546" s="34">
        <f>TRUNC(TRUNC(E1546,8)*F1546,2)</f>
        <v>159.37</v>
      </c>
    </row>
    <row r="1547" spans="1:7" ht="45.95" customHeight="1" x14ac:dyDescent="0.25">
      <c r="A1547" s="28" t="s">
        <v>1104</v>
      </c>
      <c r="B1547" s="29" t="s">
        <v>1105</v>
      </c>
      <c r="C1547" s="28" t="s">
        <v>39</v>
      </c>
      <c r="D1547" s="28" t="s">
        <v>676</v>
      </c>
      <c r="E1547" s="30">
        <v>1.3515997500000001</v>
      </c>
      <c r="F1547" s="31">
        <v>131.82</v>
      </c>
      <c r="G1547" s="34">
        <f>TRUNC(TRUNC(E1547,8)*F1547,2)</f>
        <v>178.16</v>
      </c>
    </row>
    <row r="1548" spans="1:7" ht="18" customHeight="1" x14ac:dyDescent="0.25">
      <c r="A1548" s="8"/>
      <c r="B1548" s="8"/>
      <c r="C1548" s="8"/>
      <c r="D1548" s="8"/>
      <c r="E1548" s="101" t="s">
        <v>677</v>
      </c>
      <c r="F1548" s="101"/>
      <c r="G1548" s="43">
        <f>SUM(G1546:G1547)</f>
        <v>337.53</v>
      </c>
    </row>
    <row r="1549" spans="1:7" ht="15" customHeight="1" x14ac:dyDescent="0.25">
      <c r="A1549" s="100" t="s">
        <v>593</v>
      </c>
      <c r="B1549" s="100"/>
      <c r="C1549" s="41" t="s">
        <v>3</v>
      </c>
      <c r="D1549" s="41" t="s">
        <v>4</v>
      </c>
      <c r="E1549" s="41" t="s">
        <v>594</v>
      </c>
      <c r="F1549" s="41" t="s">
        <v>595</v>
      </c>
      <c r="G1549" s="42" t="s">
        <v>596</v>
      </c>
    </row>
    <row r="1550" spans="1:7" ht="21" customHeight="1" x14ac:dyDescent="0.25">
      <c r="A1550" s="28" t="s">
        <v>1106</v>
      </c>
      <c r="B1550" s="29" t="s">
        <v>1107</v>
      </c>
      <c r="C1550" s="28" t="s">
        <v>39</v>
      </c>
      <c r="D1550" s="28" t="s">
        <v>22</v>
      </c>
      <c r="E1550" s="30">
        <v>239.19380000000001</v>
      </c>
      <c r="F1550" s="31">
        <v>4.67</v>
      </c>
      <c r="G1550" s="34">
        <f t="shared" ref="G1550:G1557" si="5">TRUNC(TRUNC(E1550,8)*F1550,2)</f>
        <v>1117.03</v>
      </c>
    </row>
    <row r="1551" spans="1:7" ht="21" customHeight="1" x14ac:dyDescent="0.25">
      <c r="A1551" s="28" t="s">
        <v>1108</v>
      </c>
      <c r="B1551" s="29" t="s">
        <v>1109</v>
      </c>
      <c r="C1551" s="28" t="s">
        <v>39</v>
      </c>
      <c r="D1551" s="28" t="s">
        <v>22</v>
      </c>
      <c r="E1551" s="30">
        <v>159.6</v>
      </c>
      <c r="F1551" s="31">
        <v>2.9</v>
      </c>
      <c r="G1551" s="34">
        <f t="shared" si="5"/>
        <v>462.84</v>
      </c>
    </row>
    <row r="1552" spans="1:7" ht="21" customHeight="1" x14ac:dyDescent="0.25">
      <c r="A1552" s="28" t="s">
        <v>742</v>
      </c>
      <c r="B1552" s="29" t="s">
        <v>743</v>
      </c>
      <c r="C1552" s="28" t="s">
        <v>39</v>
      </c>
      <c r="D1552" s="28" t="s">
        <v>733</v>
      </c>
      <c r="E1552" s="30">
        <v>4.0800000000000003E-2</v>
      </c>
      <c r="F1552" s="31">
        <v>6.39</v>
      </c>
      <c r="G1552" s="34">
        <f t="shared" si="5"/>
        <v>0.26</v>
      </c>
    </row>
    <row r="1553" spans="1:7" ht="21" customHeight="1" x14ac:dyDescent="0.25">
      <c r="A1553" s="28" t="s">
        <v>1137</v>
      </c>
      <c r="B1553" s="29" t="s">
        <v>1138</v>
      </c>
      <c r="C1553" s="28" t="s">
        <v>39</v>
      </c>
      <c r="D1553" s="28" t="s">
        <v>499</v>
      </c>
      <c r="E1553" s="30">
        <v>6.681</v>
      </c>
      <c r="F1553" s="31">
        <v>219.83</v>
      </c>
      <c r="G1553" s="34">
        <f t="shared" si="5"/>
        <v>1468.68</v>
      </c>
    </row>
    <row r="1554" spans="1:7" ht="21" customHeight="1" x14ac:dyDescent="0.25">
      <c r="A1554" s="28" t="s">
        <v>678</v>
      </c>
      <c r="B1554" s="29" t="s">
        <v>679</v>
      </c>
      <c r="C1554" s="28" t="s">
        <v>39</v>
      </c>
      <c r="D1554" s="28" t="s">
        <v>89</v>
      </c>
      <c r="E1554" s="30">
        <v>0.88800000000000001</v>
      </c>
      <c r="F1554" s="31">
        <v>7.44</v>
      </c>
      <c r="G1554" s="34">
        <f t="shared" si="5"/>
        <v>6.6</v>
      </c>
    </row>
    <row r="1555" spans="1:7" ht="15" customHeight="1" x14ac:dyDescent="0.25">
      <c r="A1555" s="28" t="s">
        <v>1110</v>
      </c>
      <c r="B1555" s="29" t="s">
        <v>1111</v>
      </c>
      <c r="C1555" s="28" t="s">
        <v>39</v>
      </c>
      <c r="D1555" s="28" t="s">
        <v>682</v>
      </c>
      <c r="E1555" s="30">
        <v>9.3600000000000003E-2</v>
      </c>
      <c r="F1555" s="31">
        <v>14.22</v>
      </c>
      <c r="G1555" s="34">
        <f t="shared" si="5"/>
        <v>1.33</v>
      </c>
    </row>
    <row r="1556" spans="1:7" ht="21" customHeight="1" x14ac:dyDescent="0.25">
      <c r="A1556" s="28" t="s">
        <v>1112</v>
      </c>
      <c r="B1556" s="29" t="s">
        <v>1113</v>
      </c>
      <c r="C1556" s="28" t="s">
        <v>39</v>
      </c>
      <c r="D1556" s="28" t="s">
        <v>89</v>
      </c>
      <c r="E1556" s="30">
        <v>1.056</v>
      </c>
      <c r="F1556" s="31">
        <v>2.6</v>
      </c>
      <c r="G1556" s="34">
        <f t="shared" si="5"/>
        <v>2.74</v>
      </c>
    </row>
    <row r="1557" spans="1:7" ht="29.1" customHeight="1" x14ac:dyDescent="0.25">
      <c r="A1557" s="28" t="s">
        <v>1114</v>
      </c>
      <c r="B1557" s="29" t="s">
        <v>1115</v>
      </c>
      <c r="C1557" s="28" t="s">
        <v>39</v>
      </c>
      <c r="D1557" s="28" t="s">
        <v>89</v>
      </c>
      <c r="E1557" s="30">
        <v>3.3119999999999998</v>
      </c>
      <c r="F1557" s="31">
        <v>13.29</v>
      </c>
      <c r="G1557" s="34">
        <f t="shared" si="5"/>
        <v>44.01</v>
      </c>
    </row>
    <row r="1558" spans="1:7" ht="15" customHeight="1" x14ac:dyDescent="0.25">
      <c r="A1558" s="8"/>
      <c r="B1558" s="8"/>
      <c r="C1558" s="8"/>
      <c r="D1558" s="8"/>
      <c r="E1558" s="101" t="s">
        <v>608</v>
      </c>
      <c r="F1558" s="101"/>
      <c r="G1558" s="43">
        <f>SUM(G1550:G1557)</f>
        <v>3103.49</v>
      </c>
    </row>
    <row r="1559" spans="1:7" ht="15" customHeight="1" x14ac:dyDescent="0.25">
      <c r="A1559" s="100" t="s">
        <v>614</v>
      </c>
      <c r="B1559" s="100"/>
      <c r="C1559" s="41" t="s">
        <v>3</v>
      </c>
      <c r="D1559" s="41" t="s">
        <v>4</v>
      </c>
      <c r="E1559" s="41" t="s">
        <v>594</v>
      </c>
      <c r="F1559" s="41" t="s">
        <v>595</v>
      </c>
      <c r="G1559" s="42" t="s">
        <v>596</v>
      </c>
    </row>
    <row r="1560" spans="1:7" ht="15" customHeight="1" x14ac:dyDescent="0.25">
      <c r="A1560" s="28" t="s">
        <v>746</v>
      </c>
      <c r="B1560" s="29" t="s">
        <v>715</v>
      </c>
      <c r="C1560" s="28" t="s">
        <v>39</v>
      </c>
      <c r="D1560" s="28" t="s">
        <v>617</v>
      </c>
      <c r="E1560" s="30">
        <v>55.775643549999998</v>
      </c>
      <c r="F1560" s="31">
        <v>27.95</v>
      </c>
      <c r="G1560" s="34">
        <f>TRUNC(TRUNC(E1560,8)*F1560,2)</f>
        <v>1558.92</v>
      </c>
    </row>
    <row r="1561" spans="1:7" ht="15" customHeight="1" x14ac:dyDescent="0.25">
      <c r="A1561" s="28" t="s">
        <v>747</v>
      </c>
      <c r="B1561" s="29" t="s">
        <v>635</v>
      </c>
      <c r="C1561" s="28" t="s">
        <v>39</v>
      </c>
      <c r="D1561" s="28" t="s">
        <v>617</v>
      </c>
      <c r="E1561" s="30">
        <v>43.823495209999997</v>
      </c>
      <c r="F1561" s="31">
        <v>23.06</v>
      </c>
      <c r="G1561" s="34">
        <f>TRUNC(TRUNC(E1561,8)*F1561,2)</f>
        <v>1010.56</v>
      </c>
    </row>
    <row r="1562" spans="1:7" ht="18" customHeight="1" x14ac:dyDescent="0.25">
      <c r="A1562" s="8"/>
      <c r="B1562" s="8"/>
      <c r="C1562" s="8"/>
      <c r="D1562" s="8"/>
      <c r="E1562" s="101" t="s">
        <v>621</v>
      </c>
      <c r="F1562" s="101"/>
      <c r="G1562" s="43">
        <f>SUM(G1560:G1561)</f>
        <v>2569.48</v>
      </c>
    </row>
    <row r="1563" spans="1:7" ht="15" customHeight="1" x14ac:dyDescent="0.25">
      <c r="A1563" s="100" t="s">
        <v>691</v>
      </c>
      <c r="B1563" s="100"/>
      <c r="C1563" s="41" t="s">
        <v>3</v>
      </c>
      <c r="D1563" s="41" t="s">
        <v>4</v>
      </c>
      <c r="E1563" s="41" t="s">
        <v>594</v>
      </c>
      <c r="F1563" s="41" t="s">
        <v>595</v>
      </c>
      <c r="G1563" s="42" t="s">
        <v>596</v>
      </c>
    </row>
    <row r="1564" spans="1:7" ht="29.1" customHeight="1" x14ac:dyDescent="0.25">
      <c r="A1564" s="28" t="s">
        <v>1116</v>
      </c>
      <c r="B1564" s="29" t="s">
        <v>1117</v>
      </c>
      <c r="C1564" s="28" t="s">
        <v>39</v>
      </c>
      <c r="D1564" s="28" t="s">
        <v>499</v>
      </c>
      <c r="E1564" s="30">
        <v>1.23012242</v>
      </c>
      <c r="F1564" s="31">
        <v>606.38</v>
      </c>
      <c r="G1564" s="34">
        <f t="shared" ref="G1564:G1573" si="6">TRUNC(TRUNC(E1564,8)*F1564,2)</f>
        <v>745.92</v>
      </c>
    </row>
    <row r="1565" spans="1:7" ht="29.1" customHeight="1" x14ac:dyDescent="0.25">
      <c r="A1565" s="28" t="s">
        <v>1118</v>
      </c>
      <c r="B1565" s="29" t="s">
        <v>1119</v>
      </c>
      <c r="C1565" s="28" t="s">
        <v>39</v>
      </c>
      <c r="D1565" s="28" t="s">
        <v>499</v>
      </c>
      <c r="E1565" s="30">
        <v>0.21208099999999999</v>
      </c>
      <c r="F1565" s="31">
        <v>508.28</v>
      </c>
      <c r="G1565" s="34">
        <f t="shared" si="6"/>
        <v>107.79</v>
      </c>
    </row>
    <row r="1566" spans="1:7" ht="21" customHeight="1" x14ac:dyDescent="0.25">
      <c r="A1566" s="28" t="s">
        <v>1120</v>
      </c>
      <c r="B1566" s="29" t="s">
        <v>1121</v>
      </c>
      <c r="C1566" s="28" t="s">
        <v>39</v>
      </c>
      <c r="D1566" s="28" t="s">
        <v>682</v>
      </c>
      <c r="E1566" s="30">
        <v>16.451451219999999</v>
      </c>
      <c r="F1566" s="31">
        <v>9.2799999999999994</v>
      </c>
      <c r="G1566" s="34">
        <f t="shared" si="6"/>
        <v>152.66</v>
      </c>
    </row>
    <row r="1567" spans="1:7" ht="29.1" customHeight="1" x14ac:dyDescent="0.25">
      <c r="A1567" s="28" t="s">
        <v>1122</v>
      </c>
      <c r="B1567" s="29" t="s">
        <v>1123</v>
      </c>
      <c r="C1567" s="28" t="s">
        <v>39</v>
      </c>
      <c r="D1567" s="28" t="s">
        <v>682</v>
      </c>
      <c r="E1567" s="30">
        <v>55.411555460000002</v>
      </c>
      <c r="F1567" s="31">
        <v>14.43</v>
      </c>
      <c r="G1567" s="34">
        <f t="shared" si="6"/>
        <v>799.58</v>
      </c>
    </row>
    <row r="1568" spans="1:7" ht="21" customHeight="1" x14ac:dyDescent="0.25">
      <c r="A1568" s="28" t="s">
        <v>1124</v>
      </c>
      <c r="B1568" s="29" t="s">
        <v>1125</v>
      </c>
      <c r="C1568" s="28" t="s">
        <v>39</v>
      </c>
      <c r="D1568" s="28" t="s">
        <v>682</v>
      </c>
      <c r="E1568" s="30">
        <v>3.4634634100000001</v>
      </c>
      <c r="F1568" s="31">
        <v>9.83</v>
      </c>
      <c r="G1568" s="34">
        <f t="shared" si="6"/>
        <v>34.04</v>
      </c>
    </row>
    <row r="1569" spans="1:7" ht="29.1" customHeight="1" x14ac:dyDescent="0.25">
      <c r="A1569" s="28" t="s">
        <v>1126</v>
      </c>
      <c r="B1569" s="29" t="s">
        <v>1127</v>
      </c>
      <c r="C1569" s="28" t="s">
        <v>39</v>
      </c>
      <c r="D1569" s="28" t="s">
        <v>499</v>
      </c>
      <c r="E1569" s="30">
        <v>2.08748048</v>
      </c>
      <c r="F1569" s="31">
        <v>548.86</v>
      </c>
      <c r="G1569" s="34">
        <f t="shared" si="6"/>
        <v>1145.73</v>
      </c>
    </row>
    <row r="1570" spans="1:7" ht="21" customHeight="1" x14ac:dyDescent="0.25">
      <c r="A1570" s="28" t="s">
        <v>1128</v>
      </c>
      <c r="B1570" s="29" t="s">
        <v>1129</v>
      </c>
      <c r="C1570" s="28" t="s">
        <v>39</v>
      </c>
      <c r="D1570" s="28" t="s">
        <v>499</v>
      </c>
      <c r="E1570" s="30">
        <v>0.41012851</v>
      </c>
      <c r="F1570" s="31">
        <v>1140.6199999999999</v>
      </c>
      <c r="G1570" s="34">
        <f t="shared" si="6"/>
        <v>467.8</v>
      </c>
    </row>
    <row r="1571" spans="1:7" ht="21" customHeight="1" x14ac:dyDescent="0.25">
      <c r="A1571" s="28" t="s">
        <v>1130</v>
      </c>
      <c r="B1571" s="29" t="s">
        <v>1131</v>
      </c>
      <c r="C1571" s="28" t="s">
        <v>39</v>
      </c>
      <c r="D1571" s="28" t="s">
        <v>499</v>
      </c>
      <c r="E1571" s="30">
        <v>0.10490027</v>
      </c>
      <c r="F1571" s="31">
        <v>1178.8399999999999</v>
      </c>
      <c r="G1571" s="34">
        <f t="shared" si="6"/>
        <v>123.66</v>
      </c>
    </row>
    <row r="1572" spans="1:7" ht="29.1" customHeight="1" x14ac:dyDescent="0.25">
      <c r="A1572" s="28" t="s">
        <v>1132</v>
      </c>
      <c r="B1572" s="29" t="s">
        <v>1133</v>
      </c>
      <c r="C1572" s="28" t="s">
        <v>39</v>
      </c>
      <c r="D1572" s="28" t="s">
        <v>499</v>
      </c>
      <c r="E1572" s="30">
        <v>1.4574648299999999</v>
      </c>
      <c r="F1572" s="31">
        <v>2500.16</v>
      </c>
      <c r="G1572" s="34">
        <f t="shared" si="6"/>
        <v>3643.89</v>
      </c>
    </row>
    <row r="1573" spans="1:7" ht="29.1" customHeight="1" x14ac:dyDescent="0.25">
      <c r="A1573" s="28" t="s">
        <v>1134</v>
      </c>
      <c r="B1573" s="29" t="s">
        <v>1135</v>
      </c>
      <c r="C1573" s="28" t="s">
        <v>39</v>
      </c>
      <c r="D1573" s="28" t="s">
        <v>499</v>
      </c>
      <c r="E1573" s="30">
        <v>0.98322083999999998</v>
      </c>
      <c r="F1573" s="31">
        <v>312.93</v>
      </c>
      <c r="G1573" s="34">
        <f t="shared" si="6"/>
        <v>307.67</v>
      </c>
    </row>
    <row r="1574" spans="1:7" ht="15" customHeight="1" x14ac:dyDescent="0.25">
      <c r="A1574" s="8"/>
      <c r="B1574" s="8"/>
      <c r="C1574" s="8"/>
      <c r="D1574" s="8"/>
      <c r="E1574" s="101" t="s">
        <v>694</v>
      </c>
      <c r="F1574" s="101"/>
      <c r="G1574" s="43">
        <f>SUM(G1564:G1573)</f>
        <v>7528.74</v>
      </c>
    </row>
    <row r="1575" spans="1:7" ht="15" customHeight="1" x14ac:dyDescent="0.25">
      <c r="A1575" s="8"/>
      <c r="B1575" s="8"/>
      <c r="C1575" s="8"/>
      <c r="D1575" s="8"/>
      <c r="E1575" s="97" t="s">
        <v>609</v>
      </c>
      <c r="F1575" s="97"/>
      <c r="G1575" s="44">
        <f>ROUND(SUM(G1548,G1558,G1562,G1574),2)</f>
        <v>13539.24</v>
      </c>
    </row>
    <row r="1576" spans="1:7" ht="15" customHeight="1" x14ac:dyDescent="0.25">
      <c r="A1576" s="8"/>
      <c r="B1576" s="8"/>
      <c r="C1576" s="8"/>
      <c r="D1576" s="8"/>
      <c r="E1576" s="97" t="s">
        <v>610</v>
      </c>
      <c r="F1576" s="97"/>
      <c r="G1576" s="44">
        <f>ROUND(G1575*(29.84/100),2)</f>
        <v>4040.11</v>
      </c>
    </row>
    <row r="1577" spans="1:7" ht="15" customHeight="1" x14ac:dyDescent="0.25">
      <c r="A1577" s="8"/>
      <c r="B1577" s="8"/>
      <c r="C1577" s="8"/>
      <c r="D1577" s="8"/>
      <c r="E1577" s="97" t="s">
        <v>611</v>
      </c>
      <c r="F1577" s="97"/>
      <c r="G1577" s="44">
        <f>G1576+G1575</f>
        <v>17579.349999999999</v>
      </c>
    </row>
    <row r="1578" spans="1:7" ht="15" customHeight="1" x14ac:dyDescent="0.25">
      <c r="A1578" s="8"/>
      <c r="B1578" s="8"/>
      <c r="C1578" s="8"/>
      <c r="D1578" s="8"/>
      <c r="E1578" s="97" t="s">
        <v>622</v>
      </c>
      <c r="F1578" s="97"/>
      <c r="G1578" s="45">
        <v>2</v>
      </c>
    </row>
    <row r="1579" spans="1:7" ht="9.9499999999999993" customHeight="1" x14ac:dyDescent="0.25">
      <c r="A1579" s="8"/>
      <c r="B1579" s="8"/>
      <c r="C1579" s="8"/>
      <c r="D1579" s="8"/>
      <c r="E1579" s="98"/>
      <c r="F1579" s="98"/>
      <c r="G1579" s="98"/>
    </row>
    <row r="1580" spans="1:7" ht="20.100000000000001" customHeight="1" x14ac:dyDescent="0.25">
      <c r="A1580" s="99" t="s">
        <v>1139</v>
      </c>
      <c r="B1580" s="99"/>
      <c r="C1580" s="99"/>
      <c r="D1580" s="99"/>
      <c r="E1580" s="99"/>
      <c r="F1580" s="99"/>
      <c r="G1580" s="99"/>
    </row>
    <row r="1581" spans="1:7" ht="15" customHeight="1" x14ac:dyDescent="0.25">
      <c r="A1581" s="100" t="s">
        <v>670</v>
      </c>
      <c r="B1581" s="100"/>
      <c r="C1581" s="41" t="s">
        <v>3</v>
      </c>
      <c r="D1581" s="41" t="s">
        <v>4</v>
      </c>
      <c r="E1581" s="41" t="s">
        <v>594</v>
      </c>
      <c r="F1581" s="41" t="s">
        <v>595</v>
      </c>
      <c r="G1581" s="42" t="s">
        <v>596</v>
      </c>
    </row>
    <row r="1582" spans="1:7" ht="45.95" customHeight="1" x14ac:dyDescent="0.25">
      <c r="A1582" s="28" t="s">
        <v>1102</v>
      </c>
      <c r="B1582" s="29" t="s">
        <v>1103</v>
      </c>
      <c r="C1582" s="28" t="s">
        <v>39</v>
      </c>
      <c r="D1582" s="28" t="s">
        <v>673</v>
      </c>
      <c r="E1582" s="30">
        <v>1.4656049</v>
      </c>
      <c r="F1582" s="31">
        <v>57.86</v>
      </c>
      <c r="G1582" s="34">
        <f>TRUNC(TRUNC(E1582,8)*F1582,2)</f>
        <v>84.79</v>
      </c>
    </row>
    <row r="1583" spans="1:7" ht="45.95" customHeight="1" x14ac:dyDescent="0.25">
      <c r="A1583" s="28" t="s">
        <v>1104</v>
      </c>
      <c r="B1583" s="29" t="s">
        <v>1105</v>
      </c>
      <c r="C1583" s="28" t="s">
        <v>39</v>
      </c>
      <c r="D1583" s="28" t="s">
        <v>676</v>
      </c>
      <c r="E1583" s="30">
        <v>0.71916155999999998</v>
      </c>
      <c r="F1583" s="31">
        <v>131.82</v>
      </c>
      <c r="G1583" s="34">
        <f>TRUNC(TRUNC(E1583,8)*F1583,2)</f>
        <v>94.79</v>
      </c>
    </row>
    <row r="1584" spans="1:7" ht="18" customHeight="1" x14ac:dyDescent="0.25">
      <c r="A1584" s="8"/>
      <c r="B1584" s="8"/>
      <c r="C1584" s="8"/>
      <c r="D1584" s="8"/>
      <c r="E1584" s="101" t="s">
        <v>677</v>
      </c>
      <c r="F1584" s="101"/>
      <c r="G1584" s="43">
        <f>SUM(G1582:G1583)</f>
        <v>179.58</v>
      </c>
    </row>
    <row r="1585" spans="1:7" ht="15" customHeight="1" x14ac:dyDescent="0.25">
      <c r="A1585" s="100" t="s">
        <v>593</v>
      </c>
      <c r="B1585" s="100"/>
      <c r="C1585" s="41" t="s">
        <v>3</v>
      </c>
      <c r="D1585" s="41" t="s">
        <v>4</v>
      </c>
      <c r="E1585" s="41" t="s">
        <v>594</v>
      </c>
      <c r="F1585" s="41" t="s">
        <v>595</v>
      </c>
      <c r="G1585" s="42" t="s">
        <v>596</v>
      </c>
    </row>
    <row r="1586" spans="1:7" ht="21" customHeight="1" x14ac:dyDescent="0.25">
      <c r="A1586" s="28" t="s">
        <v>1106</v>
      </c>
      <c r="B1586" s="29" t="s">
        <v>1107</v>
      </c>
      <c r="C1586" s="28" t="s">
        <v>39</v>
      </c>
      <c r="D1586" s="28" t="s">
        <v>22</v>
      </c>
      <c r="E1586" s="30">
        <v>409.02670000000001</v>
      </c>
      <c r="F1586" s="31">
        <v>4.67</v>
      </c>
      <c r="G1586" s="34">
        <f>TRUNC(TRUNC(E1586,8)*F1586,2)</f>
        <v>1910.15</v>
      </c>
    </row>
    <row r="1587" spans="1:7" ht="21" customHeight="1" x14ac:dyDescent="0.25">
      <c r="A1587" s="28" t="s">
        <v>1108</v>
      </c>
      <c r="B1587" s="29" t="s">
        <v>1109</v>
      </c>
      <c r="C1587" s="28" t="s">
        <v>39</v>
      </c>
      <c r="D1587" s="28" t="s">
        <v>22</v>
      </c>
      <c r="E1587" s="30">
        <v>77.7</v>
      </c>
      <c r="F1587" s="31">
        <v>2.9</v>
      </c>
      <c r="G1587" s="34">
        <f>TRUNC(TRUNC(E1587,8)*F1587,2)</f>
        <v>225.33</v>
      </c>
    </row>
    <row r="1588" spans="1:7" ht="21" customHeight="1" x14ac:dyDescent="0.25">
      <c r="A1588" s="28" t="s">
        <v>1137</v>
      </c>
      <c r="B1588" s="29" t="s">
        <v>1138</v>
      </c>
      <c r="C1588" s="28" t="s">
        <v>39</v>
      </c>
      <c r="D1588" s="28" t="s">
        <v>499</v>
      </c>
      <c r="E1588" s="30">
        <v>3.0623999999999998</v>
      </c>
      <c r="F1588" s="31">
        <v>219.83</v>
      </c>
      <c r="G1588" s="34">
        <f>TRUNC(TRUNC(E1588,8)*F1588,2)</f>
        <v>673.2</v>
      </c>
    </row>
    <row r="1589" spans="1:7" ht="15" customHeight="1" x14ac:dyDescent="0.25">
      <c r="A1589" s="8"/>
      <c r="B1589" s="8"/>
      <c r="C1589" s="8"/>
      <c r="D1589" s="8"/>
      <c r="E1589" s="101" t="s">
        <v>608</v>
      </c>
      <c r="F1589" s="101"/>
      <c r="G1589" s="43">
        <f>SUM(G1586:G1588)</f>
        <v>2808.6800000000003</v>
      </c>
    </row>
    <row r="1590" spans="1:7" ht="15" customHeight="1" x14ac:dyDescent="0.25">
      <c r="A1590" s="100" t="s">
        <v>614</v>
      </c>
      <c r="B1590" s="100"/>
      <c r="C1590" s="41" t="s">
        <v>3</v>
      </c>
      <c r="D1590" s="41" t="s">
        <v>4</v>
      </c>
      <c r="E1590" s="41" t="s">
        <v>594</v>
      </c>
      <c r="F1590" s="41" t="s">
        <v>595</v>
      </c>
      <c r="G1590" s="42" t="s">
        <v>596</v>
      </c>
    </row>
    <row r="1591" spans="1:7" ht="15" customHeight="1" x14ac:dyDescent="0.25">
      <c r="A1591" s="28" t="s">
        <v>746</v>
      </c>
      <c r="B1591" s="29" t="s">
        <v>715</v>
      </c>
      <c r="C1591" s="28" t="s">
        <v>39</v>
      </c>
      <c r="D1591" s="28" t="s">
        <v>617</v>
      </c>
      <c r="E1591" s="30">
        <v>41.373881750000002</v>
      </c>
      <c r="F1591" s="31">
        <v>27.95</v>
      </c>
      <c r="G1591" s="34">
        <f>TRUNC(TRUNC(E1591,8)*F1591,2)</f>
        <v>1156.3900000000001</v>
      </c>
    </row>
    <row r="1592" spans="1:7" ht="15" customHeight="1" x14ac:dyDescent="0.25">
      <c r="A1592" s="28" t="s">
        <v>747</v>
      </c>
      <c r="B1592" s="29" t="s">
        <v>635</v>
      </c>
      <c r="C1592" s="28" t="s">
        <v>39</v>
      </c>
      <c r="D1592" s="28" t="s">
        <v>617</v>
      </c>
      <c r="E1592" s="30">
        <v>32.508343279999998</v>
      </c>
      <c r="F1592" s="31">
        <v>23.06</v>
      </c>
      <c r="G1592" s="34">
        <f>TRUNC(TRUNC(E1592,8)*F1592,2)</f>
        <v>749.64</v>
      </c>
    </row>
    <row r="1593" spans="1:7" ht="18" customHeight="1" x14ac:dyDescent="0.25">
      <c r="A1593" s="8"/>
      <c r="B1593" s="8"/>
      <c r="C1593" s="8"/>
      <c r="D1593" s="8"/>
      <c r="E1593" s="101" t="s">
        <v>621</v>
      </c>
      <c r="F1593" s="101"/>
      <c r="G1593" s="43">
        <f>SUM(G1591:G1592)</f>
        <v>1906.0300000000002</v>
      </c>
    </row>
    <row r="1594" spans="1:7" ht="15" customHeight="1" x14ac:dyDescent="0.25">
      <c r="A1594" s="100" t="s">
        <v>691</v>
      </c>
      <c r="B1594" s="100"/>
      <c r="C1594" s="41" t="s">
        <v>3</v>
      </c>
      <c r="D1594" s="41" t="s">
        <v>4</v>
      </c>
      <c r="E1594" s="41" t="s">
        <v>594</v>
      </c>
      <c r="F1594" s="41" t="s">
        <v>595</v>
      </c>
      <c r="G1594" s="42" t="s">
        <v>596</v>
      </c>
    </row>
    <row r="1595" spans="1:7" ht="29.1" customHeight="1" x14ac:dyDescent="0.25">
      <c r="A1595" s="28" t="s">
        <v>1140</v>
      </c>
      <c r="B1595" s="29" t="s">
        <v>1141</v>
      </c>
      <c r="C1595" s="28" t="s">
        <v>39</v>
      </c>
      <c r="D1595" s="28" t="s">
        <v>499</v>
      </c>
      <c r="E1595" s="30">
        <v>0.60293602000000002</v>
      </c>
      <c r="F1595" s="31">
        <v>746.62</v>
      </c>
      <c r="G1595" s="34">
        <f t="shared" ref="G1595:G1601" si="7">TRUNC(TRUNC(E1595,8)*F1595,2)</f>
        <v>450.16</v>
      </c>
    </row>
    <row r="1596" spans="1:7" ht="21" customHeight="1" x14ac:dyDescent="0.25">
      <c r="A1596" s="28" t="s">
        <v>1120</v>
      </c>
      <c r="B1596" s="29" t="s">
        <v>1121</v>
      </c>
      <c r="C1596" s="28" t="s">
        <v>39</v>
      </c>
      <c r="D1596" s="28" t="s">
        <v>682</v>
      </c>
      <c r="E1596" s="30">
        <v>7.8096036499999997</v>
      </c>
      <c r="F1596" s="31">
        <v>9.2799999999999994</v>
      </c>
      <c r="G1596" s="34">
        <f t="shared" si="7"/>
        <v>72.47</v>
      </c>
    </row>
    <row r="1597" spans="1:7" ht="21" customHeight="1" x14ac:dyDescent="0.25">
      <c r="A1597" s="28" t="s">
        <v>1124</v>
      </c>
      <c r="B1597" s="29" t="s">
        <v>1125</v>
      </c>
      <c r="C1597" s="28" t="s">
        <v>39</v>
      </c>
      <c r="D1597" s="28" t="s">
        <v>682</v>
      </c>
      <c r="E1597" s="30">
        <v>6.3321110699999998</v>
      </c>
      <c r="F1597" s="31">
        <v>9.83</v>
      </c>
      <c r="G1597" s="34">
        <f t="shared" si="7"/>
        <v>62.24</v>
      </c>
    </row>
    <row r="1598" spans="1:7" ht="21" customHeight="1" x14ac:dyDescent="0.25">
      <c r="A1598" s="28" t="s">
        <v>1128</v>
      </c>
      <c r="B1598" s="29" t="s">
        <v>1129</v>
      </c>
      <c r="C1598" s="28" t="s">
        <v>39</v>
      </c>
      <c r="D1598" s="28" t="s">
        <v>499</v>
      </c>
      <c r="E1598" s="30">
        <v>0.19473550000000001</v>
      </c>
      <c r="F1598" s="31">
        <v>1140.6199999999999</v>
      </c>
      <c r="G1598" s="34">
        <f t="shared" si="7"/>
        <v>222.11</v>
      </c>
    </row>
    <row r="1599" spans="1:7" ht="21" customHeight="1" x14ac:dyDescent="0.25">
      <c r="A1599" s="28" t="s">
        <v>1130</v>
      </c>
      <c r="B1599" s="29" t="s">
        <v>1131</v>
      </c>
      <c r="C1599" s="28" t="s">
        <v>39</v>
      </c>
      <c r="D1599" s="28" t="s">
        <v>499</v>
      </c>
      <c r="E1599" s="30">
        <v>0.1917422</v>
      </c>
      <c r="F1599" s="31">
        <v>1178.8399999999999</v>
      </c>
      <c r="G1599" s="34">
        <f t="shared" si="7"/>
        <v>226.03</v>
      </c>
    </row>
    <row r="1600" spans="1:7" ht="29.1" customHeight="1" x14ac:dyDescent="0.25">
      <c r="A1600" s="28" t="s">
        <v>1132</v>
      </c>
      <c r="B1600" s="29" t="s">
        <v>1133</v>
      </c>
      <c r="C1600" s="28" t="s">
        <v>39</v>
      </c>
      <c r="D1600" s="28" t="s">
        <v>499</v>
      </c>
      <c r="E1600" s="30">
        <v>0.74233824999999998</v>
      </c>
      <c r="F1600" s="31">
        <v>2500.16</v>
      </c>
      <c r="G1600" s="34">
        <f t="shared" si="7"/>
        <v>1855.96</v>
      </c>
    </row>
    <row r="1601" spans="1:7" ht="29.1" customHeight="1" x14ac:dyDescent="0.25">
      <c r="A1601" s="28" t="s">
        <v>1142</v>
      </c>
      <c r="B1601" s="29" t="s">
        <v>1143</v>
      </c>
      <c r="C1601" s="28" t="s">
        <v>39</v>
      </c>
      <c r="D1601" s="28" t="s">
        <v>499</v>
      </c>
      <c r="E1601" s="30">
        <v>0.99120971000000002</v>
      </c>
      <c r="F1601" s="31">
        <v>150.49</v>
      </c>
      <c r="G1601" s="34">
        <f t="shared" si="7"/>
        <v>149.16</v>
      </c>
    </row>
    <row r="1602" spans="1:7" ht="15" customHeight="1" x14ac:dyDescent="0.25">
      <c r="A1602" s="8"/>
      <c r="B1602" s="8"/>
      <c r="C1602" s="8"/>
      <c r="D1602" s="8"/>
      <c r="E1602" s="101" t="s">
        <v>694</v>
      </c>
      <c r="F1602" s="101"/>
      <c r="G1602" s="43">
        <f>SUM(G1595:G1601)</f>
        <v>3038.13</v>
      </c>
    </row>
    <row r="1603" spans="1:7" ht="15" customHeight="1" x14ac:dyDescent="0.25">
      <c r="A1603" s="8"/>
      <c r="B1603" s="8"/>
      <c r="C1603" s="8"/>
      <c r="D1603" s="8"/>
      <c r="E1603" s="97" t="s">
        <v>609</v>
      </c>
      <c r="F1603" s="97"/>
      <c r="G1603" s="44">
        <f>ROUND(SUM(G1584,G1589,G1593,G1602),2)</f>
        <v>7932.42</v>
      </c>
    </row>
    <row r="1604" spans="1:7" ht="15" customHeight="1" x14ac:dyDescent="0.25">
      <c r="A1604" s="8"/>
      <c r="B1604" s="8"/>
      <c r="C1604" s="8"/>
      <c r="D1604" s="8"/>
      <c r="E1604" s="97" t="s">
        <v>610</v>
      </c>
      <c r="F1604" s="97"/>
      <c r="G1604" s="44">
        <f>ROUND(G1603*(29.84/100),2)</f>
        <v>2367.0300000000002</v>
      </c>
    </row>
    <row r="1605" spans="1:7" ht="15" customHeight="1" x14ac:dyDescent="0.25">
      <c r="A1605" s="8"/>
      <c r="B1605" s="8"/>
      <c r="C1605" s="8"/>
      <c r="D1605" s="8"/>
      <c r="E1605" s="97" t="s">
        <v>611</v>
      </c>
      <c r="F1605" s="97"/>
      <c r="G1605" s="44">
        <f>G1604+G1603</f>
        <v>10299.450000000001</v>
      </c>
    </row>
    <row r="1606" spans="1:7" ht="15" customHeight="1" x14ac:dyDescent="0.25">
      <c r="A1606" s="8"/>
      <c r="B1606" s="8"/>
      <c r="C1606" s="8"/>
      <c r="D1606" s="8"/>
      <c r="E1606" s="97" t="s">
        <v>622</v>
      </c>
      <c r="F1606" s="97"/>
      <c r="G1606" s="45">
        <v>2</v>
      </c>
    </row>
    <row r="1607" spans="1:7" ht="9.9499999999999993" customHeight="1" x14ac:dyDescent="0.25">
      <c r="A1607" s="8"/>
      <c r="B1607" s="8"/>
      <c r="C1607" s="8"/>
      <c r="D1607" s="8"/>
      <c r="E1607" s="98"/>
      <c r="F1607" s="98"/>
      <c r="G1607" s="98"/>
    </row>
    <row r="1608" spans="1:7" ht="20.100000000000001" customHeight="1" x14ac:dyDescent="0.25">
      <c r="A1608" s="99" t="s">
        <v>1144</v>
      </c>
      <c r="B1608" s="99"/>
      <c r="C1608" s="99"/>
      <c r="D1608" s="99"/>
      <c r="E1608" s="99"/>
      <c r="F1608" s="99"/>
      <c r="G1608" s="99"/>
    </row>
    <row r="1609" spans="1:7" ht="15" customHeight="1" x14ac:dyDescent="0.25">
      <c r="A1609" s="100" t="s">
        <v>593</v>
      </c>
      <c r="B1609" s="100"/>
      <c r="C1609" s="41" t="s">
        <v>3</v>
      </c>
      <c r="D1609" s="41" t="s">
        <v>4</v>
      </c>
      <c r="E1609" s="41" t="s">
        <v>594</v>
      </c>
      <c r="F1609" s="41" t="s">
        <v>595</v>
      </c>
      <c r="G1609" s="42" t="s">
        <v>596</v>
      </c>
    </row>
    <row r="1610" spans="1:7" ht="15" customHeight="1" x14ac:dyDescent="0.25">
      <c r="A1610" s="28" t="s">
        <v>1145</v>
      </c>
      <c r="B1610" s="29" t="s">
        <v>1146</v>
      </c>
      <c r="C1610" s="28" t="s">
        <v>16</v>
      </c>
      <c r="D1610" s="28" t="s">
        <v>239</v>
      </c>
      <c r="E1610" s="30">
        <v>12</v>
      </c>
      <c r="F1610" s="31">
        <v>10.77</v>
      </c>
      <c r="G1610" s="34">
        <f>TRUNC(TRUNC(E1610,8)*F1610,2)</f>
        <v>129.24</v>
      </c>
    </row>
    <row r="1611" spans="1:7" ht="15" customHeight="1" x14ac:dyDescent="0.25">
      <c r="A1611" s="28" t="s">
        <v>1147</v>
      </c>
      <c r="B1611" s="29" t="s">
        <v>1148</v>
      </c>
      <c r="C1611" s="28" t="s">
        <v>16</v>
      </c>
      <c r="D1611" s="28" t="s">
        <v>239</v>
      </c>
      <c r="E1611" s="30">
        <v>12</v>
      </c>
      <c r="F1611" s="31">
        <v>19.61</v>
      </c>
      <c r="G1611" s="34">
        <f>TRUNC(TRUNC(E1611,8)*F1611,2)</f>
        <v>235.32</v>
      </c>
    </row>
    <row r="1612" spans="1:7" ht="15" customHeight="1" x14ac:dyDescent="0.25">
      <c r="A1612" s="28" t="s">
        <v>1149</v>
      </c>
      <c r="B1612" s="29" t="s">
        <v>1150</v>
      </c>
      <c r="C1612" s="28" t="s">
        <v>16</v>
      </c>
      <c r="D1612" s="28" t="s">
        <v>239</v>
      </c>
      <c r="E1612" s="30">
        <v>12</v>
      </c>
      <c r="F1612" s="31">
        <v>29.81</v>
      </c>
      <c r="G1612" s="34">
        <f>TRUNC(TRUNC(E1612,8)*F1612,2)</f>
        <v>357.72</v>
      </c>
    </row>
    <row r="1613" spans="1:7" ht="15" customHeight="1" x14ac:dyDescent="0.25">
      <c r="A1613" s="28" t="s">
        <v>1151</v>
      </c>
      <c r="B1613" s="29" t="s">
        <v>1152</v>
      </c>
      <c r="C1613" s="28" t="s">
        <v>16</v>
      </c>
      <c r="D1613" s="28" t="s">
        <v>239</v>
      </c>
      <c r="E1613" s="30">
        <v>12</v>
      </c>
      <c r="F1613" s="31">
        <v>2.13</v>
      </c>
      <c r="G1613" s="34">
        <f>TRUNC(TRUNC(E1613,8)*F1613,2)</f>
        <v>25.56</v>
      </c>
    </row>
    <row r="1614" spans="1:7" ht="15" customHeight="1" x14ac:dyDescent="0.25">
      <c r="A1614" s="28" t="s">
        <v>1153</v>
      </c>
      <c r="B1614" s="29" t="s">
        <v>1154</v>
      </c>
      <c r="C1614" s="28" t="s">
        <v>16</v>
      </c>
      <c r="D1614" s="28" t="s">
        <v>239</v>
      </c>
      <c r="E1614" s="30">
        <v>12</v>
      </c>
      <c r="F1614" s="31">
        <v>3.61</v>
      </c>
      <c r="G1614" s="34">
        <f>TRUNC(TRUNC(E1614,8)*F1614,2)</f>
        <v>43.32</v>
      </c>
    </row>
    <row r="1615" spans="1:7" ht="15" customHeight="1" x14ac:dyDescent="0.25">
      <c r="A1615" s="8"/>
      <c r="B1615" s="8"/>
      <c r="C1615" s="8"/>
      <c r="D1615" s="8"/>
      <c r="E1615" s="101" t="s">
        <v>608</v>
      </c>
      <c r="F1615" s="101"/>
      <c r="G1615" s="43">
        <f>SUM(G1610:G1614)</f>
        <v>791.16</v>
      </c>
    </row>
    <row r="1616" spans="1:7" ht="15" customHeight="1" x14ac:dyDescent="0.25">
      <c r="A1616" s="100" t="s">
        <v>614</v>
      </c>
      <c r="B1616" s="100"/>
      <c r="C1616" s="41" t="s">
        <v>3</v>
      </c>
      <c r="D1616" s="41" t="s">
        <v>4</v>
      </c>
      <c r="E1616" s="41" t="s">
        <v>594</v>
      </c>
      <c r="F1616" s="41" t="s">
        <v>595</v>
      </c>
      <c r="G1616" s="42" t="s">
        <v>596</v>
      </c>
    </row>
    <row r="1617" spans="1:7" ht="21" customHeight="1" x14ac:dyDescent="0.25">
      <c r="A1617" s="28" t="s">
        <v>806</v>
      </c>
      <c r="B1617" s="29" t="s">
        <v>798</v>
      </c>
      <c r="C1617" s="28" t="s">
        <v>16</v>
      </c>
      <c r="D1617" s="28" t="s">
        <v>633</v>
      </c>
      <c r="E1617" s="30">
        <v>4.7047182100000002</v>
      </c>
      <c r="F1617" s="31">
        <v>23.2</v>
      </c>
      <c r="G1617" s="34">
        <f>TRUNC(TRUNC(E1617,8)*F1617,2)</f>
        <v>109.14</v>
      </c>
    </row>
    <row r="1618" spans="1:7" ht="15" customHeight="1" x14ac:dyDescent="0.25">
      <c r="A1618" s="28" t="s">
        <v>807</v>
      </c>
      <c r="B1618" s="29" t="s">
        <v>800</v>
      </c>
      <c r="C1618" s="28" t="s">
        <v>16</v>
      </c>
      <c r="D1618" s="28" t="s">
        <v>633</v>
      </c>
      <c r="E1618" s="30">
        <v>3.9209577000000002</v>
      </c>
      <c r="F1618" s="31">
        <v>28.29</v>
      </c>
      <c r="G1618" s="34">
        <f>TRUNC(TRUNC(E1618,8)*F1618,2)</f>
        <v>110.92</v>
      </c>
    </row>
    <row r="1619" spans="1:7" ht="21" customHeight="1" x14ac:dyDescent="0.25">
      <c r="A1619" s="28" t="s">
        <v>1155</v>
      </c>
      <c r="B1619" s="29" t="s">
        <v>1156</v>
      </c>
      <c r="C1619" s="28" t="s">
        <v>16</v>
      </c>
      <c r="D1619" s="28" t="s">
        <v>633</v>
      </c>
      <c r="E1619" s="30">
        <v>3.9209577000000002</v>
      </c>
      <c r="F1619" s="31">
        <v>25.23</v>
      </c>
      <c r="G1619" s="34">
        <f>TRUNC(TRUNC(E1619,8)*F1619,2)</f>
        <v>98.92</v>
      </c>
    </row>
    <row r="1620" spans="1:7" ht="18" customHeight="1" x14ac:dyDescent="0.25">
      <c r="A1620" s="8"/>
      <c r="B1620" s="8"/>
      <c r="C1620" s="8"/>
      <c r="D1620" s="8"/>
      <c r="E1620" s="101" t="s">
        <v>621</v>
      </c>
      <c r="F1620" s="101"/>
      <c r="G1620" s="43">
        <f>SUM(G1617:G1619)</f>
        <v>318.98</v>
      </c>
    </row>
    <row r="1621" spans="1:7" ht="15" customHeight="1" x14ac:dyDescent="0.25">
      <c r="A1621" s="8"/>
      <c r="B1621" s="8"/>
      <c r="C1621" s="8"/>
      <c r="D1621" s="8"/>
      <c r="E1621" s="97" t="s">
        <v>609</v>
      </c>
      <c r="F1621" s="97"/>
      <c r="G1621" s="44">
        <f>ROUND(SUM(G1615,G1620),2)</f>
        <v>1110.1400000000001</v>
      </c>
    </row>
    <row r="1622" spans="1:7" ht="15" customHeight="1" x14ac:dyDescent="0.25">
      <c r="A1622" s="8"/>
      <c r="B1622" s="8"/>
      <c r="C1622" s="8"/>
      <c r="D1622" s="8"/>
      <c r="E1622" s="97" t="s">
        <v>610</v>
      </c>
      <c r="F1622" s="97"/>
      <c r="G1622" s="44">
        <f>ROUND(G1621*(29.84/100),2)</f>
        <v>331.27</v>
      </c>
    </row>
    <row r="1623" spans="1:7" ht="15" customHeight="1" x14ac:dyDescent="0.25">
      <c r="A1623" s="8"/>
      <c r="B1623" s="8"/>
      <c r="C1623" s="8"/>
      <c r="D1623" s="8"/>
      <c r="E1623" s="97" t="s">
        <v>611</v>
      </c>
      <c r="F1623" s="97"/>
      <c r="G1623" s="44">
        <f>G1622+G1621</f>
        <v>1441.41</v>
      </c>
    </row>
    <row r="1624" spans="1:7" ht="15" customHeight="1" x14ac:dyDescent="0.25">
      <c r="A1624" s="8"/>
      <c r="B1624" s="8"/>
      <c r="C1624" s="8"/>
      <c r="D1624" s="8"/>
      <c r="E1624" s="97" t="s">
        <v>1157</v>
      </c>
      <c r="F1624" s="97"/>
      <c r="G1624" s="45">
        <v>8</v>
      </c>
    </row>
    <row r="1625" spans="1:7" ht="9.9499999999999993" customHeight="1" x14ac:dyDescent="0.25">
      <c r="A1625" s="8"/>
      <c r="B1625" s="8"/>
      <c r="C1625" s="8"/>
      <c r="D1625" s="8"/>
      <c r="E1625" s="98"/>
      <c r="F1625" s="98"/>
      <c r="G1625" s="98"/>
    </row>
    <row r="1626" spans="1:7" ht="20.100000000000001" customHeight="1" x14ac:dyDescent="0.25">
      <c r="A1626" s="99" t="s">
        <v>1158</v>
      </c>
      <c r="B1626" s="99"/>
      <c r="C1626" s="99"/>
      <c r="D1626" s="99"/>
      <c r="E1626" s="99"/>
      <c r="F1626" s="99"/>
      <c r="G1626" s="99"/>
    </row>
    <row r="1627" spans="1:7" ht="15" customHeight="1" x14ac:dyDescent="0.25">
      <c r="A1627" s="100" t="s">
        <v>593</v>
      </c>
      <c r="B1627" s="100"/>
      <c r="C1627" s="41" t="s">
        <v>3</v>
      </c>
      <c r="D1627" s="41" t="s">
        <v>4</v>
      </c>
      <c r="E1627" s="41" t="s">
        <v>594</v>
      </c>
      <c r="F1627" s="41" t="s">
        <v>595</v>
      </c>
      <c r="G1627" s="42" t="s">
        <v>596</v>
      </c>
    </row>
    <row r="1628" spans="1:7" ht="15" customHeight="1" x14ac:dyDescent="0.25">
      <c r="A1628" s="28" t="s">
        <v>1159</v>
      </c>
      <c r="B1628" s="29" t="s">
        <v>1160</v>
      </c>
      <c r="C1628" s="28" t="s">
        <v>16</v>
      </c>
      <c r="D1628" s="28" t="s">
        <v>138</v>
      </c>
      <c r="E1628" s="30">
        <v>2</v>
      </c>
      <c r="F1628" s="31">
        <v>1.04</v>
      </c>
      <c r="G1628" s="34">
        <f>TRUNC(TRUNC(E1628,8)*F1628,2)</f>
        <v>2.08</v>
      </c>
    </row>
    <row r="1629" spans="1:7" ht="15" customHeight="1" x14ac:dyDescent="0.25">
      <c r="A1629" s="28" t="s">
        <v>1151</v>
      </c>
      <c r="B1629" s="29" t="s">
        <v>1152</v>
      </c>
      <c r="C1629" s="28" t="s">
        <v>16</v>
      </c>
      <c r="D1629" s="28" t="s">
        <v>239</v>
      </c>
      <c r="E1629" s="30">
        <v>12</v>
      </c>
      <c r="F1629" s="31">
        <v>2.13</v>
      </c>
      <c r="G1629" s="34">
        <f>TRUNC(TRUNC(E1629,8)*F1629,2)</f>
        <v>25.56</v>
      </c>
    </row>
    <row r="1630" spans="1:7" ht="15" customHeight="1" x14ac:dyDescent="0.25">
      <c r="A1630" s="28" t="s">
        <v>1161</v>
      </c>
      <c r="B1630" s="29" t="s">
        <v>1162</v>
      </c>
      <c r="C1630" s="28" t="s">
        <v>16</v>
      </c>
      <c r="D1630" s="28" t="s">
        <v>239</v>
      </c>
      <c r="E1630" s="30">
        <v>12</v>
      </c>
      <c r="F1630" s="31">
        <v>6.95</v>
      </c>
      <c r="G1630" s="34">
        <f>TRUNC(TRUNC(E1630,8)*F1630,2)</f>
        <v>83.4</v>
      </c>
    </row>
    <row r="1631" spans="1:7" ht="15" customHeight="1" x14ac:dyDescent="0.25">
      <c r="A1631" s="8"/>
      <c r="B1631" s="8"/>
      <c r="C1631" s="8"/>
      <c r="D1631" s="8"/>
      <c r="E1631" s="101" t="s">
        <v>608</v>
      </c>
      <c r="F1631" s="101"/>
      <c r="G1631" s="43">
        <f>SUM(G1628:G1630)</f>
        <v>111.04</v>
      </c>
    </row>
    <row r="1632" spans="1:7" ht="15" customHeight="1" x14ac:dyDescent="0.25">
      <c r="A1632" s="100" t="s">
        <v>614</v>
      </c>
      <c r="B1632" s="100"/>
      <c r="C1632" s="41" t="s">
        <v>3</v>
      </c>
      <c r="D1632" s="41" t="s">
        <v>4</v>
      </c>
      <c r="E1632" s="41" t="s">
        <v>594</v>
      </c>
      <c r="F1632" s="41" t="s">
        <v>595</v>
      </c>
      <c r="G1632" s="42" t="s">
        <v>596</v>
      </c>
    </row>
    <row r="1633" spans="1:7" ht="21" customHeight="1" x14ac:dyDescent="0.25">
      <c r="A1633" s="28" t="s">
        <v>806</v>
      </c>
      <c r="B1633" s="29" t="s">
        <v>798</v>
      </c>
      <c r="C1633" s="28" t="s">
        <v>16</v>
      </c>
      <c r="D1633" s="28" t="s">
        <v>633</v>
      </c>
      <c r="E1633" s="30">
        <v>2.3520018600000001</v>
      </c>
      <c r="F1633" s="31">
        <v>23.2</v>
      </c>
      <c r="G1633" s="34">
        <f>TRUNC(TRUNC(E1633,8)*F1633,2)</f>
        <v>54.56</v>
      </c>
    </row>
    <row r="1634" spans="1:7" ht="15" customHeight="1" x14ac:dyDescent="0.25">
      <c r="A1634" s="28" t="s">
        <v>807</v>
      </c>
      <c r="B1634" s="29" t="s">
        <v>800</v>
      </c>
      <c r="C1634" s="28" t="s">
        <v>16</v>
      </c>
      <c r="D1634" s="28" t="s">
        <v>633</v>
      </c>
      <c r="E1634" s="30">
        <v>2.3520018600000001</v>
      </c>
      <c r="F1634" s="31">
        <v>28.29</v>
      </c>
      <c r="G1634" s="34">
        <f>TRUNC(TRUNC(E1634,8)*F1634,2)</f>
        <v>66.53</v>
      </c>
    </row>
    <row r="1635" spans="1:7" ht="18" customHeight="1" x14ac:dyDescent="0.25">
      <c r="A1635" s="8"/>
      <c r="B1635" s="8"/>
      <c r="C1635" s="8"/>
      <c r="D1635" s="8"/>
      <c r="E1635" s="101" t="s">
        <v>621</v>
      </c>
      <c r="F1635" s="101"/>
      <c r="G1635" s="43">
        <f>SUM(G1633:G1634)</f>
        <v>121.09</v>
      </c>
    </row>
    <row r="1636" spans="1:7" ht="15" customHeight="1" x14ac:dyDescent="0.25">
      <c r="A1636" s="8"/>
      <c r="B1636" s="8"/>
      <c r="C1636" s="8"/>
      <c r="D1636" s="8"/>
      <c r="E1636" s="97" t="s">
        <v>609</v>
      </c>
      <c r="F1636" s="97"/>
      <c r="G1636" s="44">
        <f>ROUND(SUM(G1631,G1635),2)</f>
        <v>232.13</v>
      </c>
    </row>
    <row r="1637" spans="1:7" ht="15" customHeight="1" x14ac:dyDescent="0.25">
      <c r="A1637" s="8"/>
      <c r="B1637" s="8"/>
      <c r="C1637" s="8"/>
      <c r="D1637" s="8"/>
      <c r="E1637" s="97" t="s">
        <v>610</v>
      </c>
      <c r="F1637" s="97"/>
      <c r="G1637" s="44">
        <f>ROUND(G1636*(29.84/100),2)</f>
        <v>69.27</v>
      </c>
    </row>
    <row r="1638" spans="1:7" ht="15" customHeight="1" x14ac:dyDescent="0.25">
      <c r="A1638" s="8"/>
      <c r="B1638" s="8"/>
      <c r="C1638" s="8"/>
      <c r="D1638" s="8"/>
      <c r="E1638" s="97" t="s">
        <v>611</v>
      </c>
      <c r="F1638" s="97"/>
      <c r="G1638" s="44">
        <f>G1637+G1636</f>
        <v>301.39999999999998</v>
      </c>
    </row>
    <row r="1639" spans="1:7" ht="15" customHeight="1" x14ac:dyDescent="0.25">
      <c r="A1639" s="8"/>
      <c r="B1639" s="8"/>
      <c r="C1639" s="8"/>
      <c r="D1639" s="8"/>
      <c r="E1639" s="97" t="s">
        <v>1157</v>
      </c>
      <c r="F1639" s="97"/>
      <c r="G1639" s="45">
        <v>8</v>
      </c>
    </row>
    <row r="1640" spans="1:7" ht="9.9499999999999993" customHeight="1" x14ac:dyDescent="0.25">
      <c r="A1640" s="8"/>
      <c r="B1640" s="8"/>
      <c r="C1640" s="8"/>
      <c r="D1640" s="8"/>
      <c r="E1640" s="98"/>
      <c r="F1640" s="98"/>
      <c r="G1640" s="98"/>
    </row>
    <row r="1641" spans="1:7" ht="20.100000000000001" customHeight="1" x14ac:dyDescent="0.25">
      <c r="A1641" s="99" t="s">
        <v>1163</v>
      </c>
      <c r="B1641" s="99"/>
      <c r="C1641" s="99"/>
      <c r="D1641" s="99"/>
      <c r="E1641" s="99"/>
      <c r="F1641" s="99"/>
      <c r="G1641" s="99"/>
    </row>
    <row r="1642" spans="1:7" ht="15" customHeight="1" x14ac:dyDescent="0.25">
      <c r="A1642" s="100" t="s">
        <v>593</v>
      </c>
      <c r="B1642" s="100"/>
      <c r="C1642" s="41" t="s">
        <v>3</v>
      </c>
      <c r="D1642" s="41" t="s">
        <v>4</v>
      </c>
      <c r="E1642" s="41" t="s">
        <v>594</v>
      </c>
      <c r="F1642" s="41" t="s">
        <v>595</v>
      </c>
      <c r="G1642" s="42" t="s">
        <v>596</v>
      </c>
    </row>
    <row r="1643" spans="1:7" ht="15" customHeight="1" x14ac:dyDescent="0.25">
      <c r="A1643" s="28" t="s">
        <v>1164</v>
      </c>
      <c r="B1643" s="29" t="s">
        <v>1165</v>
      </c>
      <c r="C1643" s="28" t="s">
        <v>16</v>
      </c>
      <c r="D1643" s="28" t="s">
        <v>138</v>
      </c>
      <c r="E1643" s="30">
        <v>1</v>
      </c>
      <c r="F1643" s="31">
        <v>234.42</v>
      </c>
      <c r="G1643" s="34">
        <f t="shared" ref="G1643:G1649" si="8">TRUNC(TRUNC(E1643,8)*F1643,2)</f>
        <v>234.42</v>
      </c>
    </row>
    <row r="1644" spans="1:7" ht="15" customHeight="1" x14ac:dyDescent="0.25">
      <c r="A1644" s="28" t="s">
        <v>1166</v>
      </c>
      <c r="B1644" s="29" t="s">
        <v>1167</v>
      </c>
      <c r="C1644" s="28" t="s">
        <v>16</v>
      </c>
      <c r="D1644" s="28" t="s">
        <v>138</v>
      </c>
      <c r="E1644" s="30">
        <v>1</v>
      </c>
      <c r="F1644" s="31">
        <v>778.12</v>
      </c>
      <c r="G1644" s="34">
        <f t="shared" si="8"/>
        <v>778.12</v>
      </c>
    </row>
    <row r="1645" spans="1:7" ht="15" customHeight="1" x14ac:dyDescent="0.25">
      <c r="A1645" s="28" t="s">
        <v>1168</v>
      </c>
      <c r="B1645" s="29" t="s">
        <v>1169</v>
      </c>
      <c r="C1645" s="28" t="s">
        <v>16</v>
      </c>
      <c r="D1645" s="28" t="s">
        <v>138</v>
      </c>
      <c r="E1645" s="30">
        <v>1</v>
      </c>
      <c r="F1645" s="31">
        <v>7.38</v>
      </c>
      <c r="G1645" s="34">
        <f t="shared" si="8"/>
        <v>7.38</v>
      </c>
    </row>
    <row r="1646" spans="1:7" ht="15" customHeight="1" x14ac:dyDescent="0.25">
      <c r="A1646" s="28" t="s">
        <v>659</v>
      </c>
      <c r="B1646" s="29" t="s">
        <v>660</v>
      </c>
      <c r="C1646" s="28" t="s">
        <v>16</v>
      </c>
      <c r="D1646" s="28" t="s">
        <v>252</v>
      </c>
      <c r="E1646" s="30">
        <v>1</v>
      </c>
      <c r="F1646" s="31">
        <v>13.9</v>
      </c>
      <c r="G1646" s="34">
        <f t="shared" si="8"/>
        <v>13.9</v>
      </c>
    </row>
    <row r="1647" spans="1:7" ht="15" customHeight="1" x14ac:dyDescent="0.25">
      <c r="A1647" s="28" t="s">
        <v>1170</v>
      </c>
      <c r="B1647" s="29" t="s">
        <v>1171</v>
      </c>
      <c r="C1647" s="28" t="s">
        <v>16</v>
      </c>
      <c r="D1647" s="28" t="s">
        <v>138</v>
      </c>
      <c r="E1647" s="30">
        <v>2</v>
      </c>
      <c r="F1647" s="31">
        <v>7.37</v>
      </c>
      <c r="G1647" s="34">
        <f t="shared" si="8"/>
        <v>14.74</v>
      </c>
    </row>
    <row r="1648" spans="1:7" ht="21" customHeight="1" x14ac:dyDescent="0.25">
      <c r="A1648" s="28" t="s">
        <v>777</v>
      </c>
      <c r="B1648" s="29" t="s">
        <v>778</v>
      </c>
      <c r="C1648" s="28" t="s">
        <v>16</v>
      </c>
      <c r="D1648" s="28" t="s">
        <v>252</v>
      </c>
      <c r="E1648" s="30">
        <v>0.09</v>
      </c>
      <c r="F1648" s="31">
        <v>4.38</v>
      </c>
      <c r="G1648" s="34">
        <f t="shared" si="8"/>
        <v>0.39</v>
      </c>
    </row>
    <row r="1649" spans="1:7" ht="15" customHeight="1" x14ac:dyDescent="0.25">
      <c r="A1649" s="28" t="s">
        <v>1172</v>
      </c>
      <c r="B1649" s="29" t="s">
        <v>1173</v>
      </c>
      <c r="C1649" s="28" t="s">
        <v>16</v>
      </c>
      <c r="D1649" s="28" t="s">
        <v>138</v>
      </c>
      <c r="E1649" s="30">
        <v>1</v>
      </c>
      <c r="F1649" s="31">
        <v>12.54</v>
      </c>
      <c r="G1649" s="34">
        <f t="shared" si="8"/>
        <v>12.54</v>
      </c>
    </row>
    <row r="1650" spans="1:7" ht="15" customHeight="1" x14ac:dyDescent="0.25">
      <c r="A1650" s="8"/>
      <c r="B1650" s="8"/>
      <c r="C1650" s="8"/>
      <c r="D1650" s="8"/>
      <c r="E1650" s="101" t="s">
        <v>608</v>
      </c>
      <c r="F1650" s="101"/>
      <c r="G1650" s="43">
        <f>SUM(G1643:G1649)</f>
        <v>1061.49</v>
      </c>
    </row>
    <row r="1651" spans="1:7" ht="15" customHeight="1" x14ac:dyDescent="0.25">
      <c r="A1651" s="100" t="s">
        <v>614</v>
      </c>
      <c r="B1651" s="100"/>
      <c r="C1651" s="41" t="s">
        <v>3</v>
      </c>
      <c r="D1651" s="41" t="s">
        <v>4</v>
      </c>
      <c r="E1651" s="41" t="s">
        <v>594</v>
      </c>
      <c r="F1651" s="41" t="s">
        <v>595</v>
      </c>
      <c r="G1651" s="42" t="s">
        <v>596</v>
      </c>
    </row>
    <row r="1652" spans="1:7" ht="21" customHeight="1" x14ac:dyDescent="0.25">
      <c r="A1652" s="28" t="s">
        <v>1174</v>
      </c>
      <c r="B1652" s="29" t="s">
        <v>959</v>
      </c>
      <c r="C1652" s="28" t="s">
        <v>16</v>
      </c>
      <c r="D1652" s="28" t="s">
        <v>633</v>
      </c>
      <c r="E1652" s="30">
        <v>2.5848091399999999</v>
      </c>
      <c r="F1652" s="31">
        <v>22.26</v>
      </c>
      <c r="G1652" s="34">
        <f>TRUNC(TRUNC(E1652,8)*F1652,2)</f>
        <v>57.53</v>
      </c>
    </row>
    <row r="1653" spans="1:7" ht="21" customHeight="1" x14ac:dyDescent="0.25">
      <c r="A1653" s="28" t="s">
        <v>1175</v>
      </c>
      <c r="B1653" s="29" t="s">
        <v>961</v>
      </c>
      <c r="C1653" s="28" t="s">
        <v>16</v>
      </c>
      <c r="D1653" s="28" t="s">
        <v>633</v>
      </c>
      <c r="E1653" s="30">
        <v>2.58893453</v>
      </c>
      <c r="F1653" s="31">
        <v>27.25</v>
      </c>
      <c r="G1653" s="34">
        <f>TRUNC(TRUNC(E1653,8)*F1653,2)</f>
        <v>70.540000000000006</v>
      </c>
    </row>
    <row r="1654" spans="1:7" ht="18" customHeight="1" x14ac:dyDescent="0.25">
      <c r="A1654" s="8"/>
      <c r="B1654" s="8"/>
      <c r="C1654" s="8"/>
      <c r="D1654" s="8"/>
      <c r="E1654" s="101" t="s">
        <v>621</v>
      </c>
      <c r="F1654" s="101"/>
      <c r="G1654" s="43">
        <f>SUM(G1652:G1653)</f>
        <v>128.07</v>
      </c>
    </row>
    <row r="1655" spans="1:7" ht="15" customHeight="1" x14ac:dyDescent="0.25">
      <c r="A1655" s="8"/>
      <c r="B1655" s="8"/>
      <c r="C1655" s="8"/>
      <c r="D1655" s="8"/>
      <c r="E1655" s="97" t="s">
        <v>609</v>
      </c>
      <c r="F1655" s="97"/>
      <c r="G1655" s="44">
        <f>ROUND(SUM(G1650,G1654),2)</f>
        <v>1189.56</v>
      </c>
    </row>
    <row r="1656" spans="1:7" ht="15" customHeight="1" x14ac:dyDescent="0.25">
      <c r="A1656" s="8"/>
      <c r="B1656" s="8"/>
      <c r="C1656" s="8"/>
      <c r="D1656" s="8"/>
      <c r="E1656" s="97" t="s">
        <v>610</v>
      </c>
      <c r="F1656" s="97"/>
      <c r="G1656" s="44">
        <f>ROUND(G1655*(29.84/100),2)</f>
        <v>354.96</v>
      </c>
    </row>
    <row r="1657" spans="1:7" ht="15" customHeight="1" x14ac:dyDescent="0.25">
      <c r="A1657" s="8"/>
      <c r="B1657" s="8"/>
      <c r="C1657" s="8"/>
      <c r="D1657" s="8"/>
      <c r="E1657" s="97" t="s">
        <v>611</v>
      </c>
      <c r="F1657" s="97"/>
      <c r="G1657" s="44">
        <f>G1656+G1655</f>
        <v>1544.52</v>
      </c>
    </row>
    <row r="1658" spans="1:7" ht="15" customHeight="1" x14ac:dyDescent="0.25">
      <c r="A1658" s="8"/>
      <c r="B1658" s="8"/>
      <c r="C1658" s="8"/>
      <c r="D1658" s="8"/>
      <c r="E1658" s="97" t="s">
        <v>808</v>
      </c>
      <c r="F1658" s="97"/>
      <c r="G1658" s="45">
        <v>4</v>
      </c>
    </row>
    <row r="1659" spans="1:7" ht="9.9499999999999993" customHeight="1" x14ac:dyDescent="0.25">
      <c r="A1659" s="8"/>
      <c r="B1659" s="8"/>
      <c r="C1659" s="8"/>
      <c r="D1659" s="8"/>
      <c r="E1659" s="98"/>
      <c r="F1659" s="98"/>
      <c r="G1659" s="98"/>
    </row>
    <row r="1660" spans="1:7" ht="20.100000000000001" customHeight="1" x14ac:dyDescent="0.25">
      <c r="A1660" s="99" t="s">
        <v>1176</v>
      </c>
      <c r="B1660" s="99"/>
      <c r="C1660" s="99"/>
      <c r="D1660" s="99"/>
      <c r="E1660" s="99"/>
      <c r="F1660" s="99"/>
      <c r="G1660" s="99"/>
    </row>
    <row r="1661" spans="1:7" ht="15" customHeight="1" x14ac:dyDescent="0.25">
      <c r="A1661" s="100" t="s">
        <v>593</v>
      </c>
      <c r="B1661" s="100"/>
      <c r="C1661" s="41" t="s">
        <v>3</v>
      </c>
      <c r="D1661" s="41" t="s">
        <v>4</v>
      </c>
      <c r="E1661" s="41" t="s">
        <v>594</v>
      </c>
      <c r="F1661" s="41" t="s">
        <v>595</v>
      </c>
      <c r="G1661" s="42" t="s">
        <v>596</v>
      </c>
    </row>
    <row r="1662" spans="1:7" ht="15" customHeight="1" x14ac:dyDescent="0.25">
      <c r="A1662" s="28" t="s">
        <v>1177</v>
      </c>
      <c r="B1662" s="29" t="s">
        <v>1178</v>
      </c>
      <c r="C1662" s="28" t="s">
        <v>16</v>
      </c>
      <c r="D1662" s="28" t="s">
        <v>239</v>
      </c>
      <c r="E1662" s="30">
        <v>1.2</v>
      </c>
      <c r="F1662" s="31">
        <v>0.23</v>
      </c>
      <c r="G1662" s="34">
        <f t="shared" ref="G1662:G1667" si="9">TRUNC(TRUNC(E1662,8)*F1662,2)</f>
        <v>0.27</v>
      </c>
    </row>
    <row r="1663" spans="1:7" ht="15" customHeight="1" x14ac:dyDescent="0.25">
      <c r="A1663" s="28" t="s">
        <v>1179</v>
      </c>
      <c r="B1663" s="29" t="s">
        <v>1180</v>
      </c>
      <c r="C1663" s="28" t="s">
        <v>16</v>
      </c>
      <c r="D1663" s="28" t="s">
        <v>138</v>
      </c>
      <c r="E1663" s="30">
        <v>1</v>
      </c>
      <c r="F1663" s="31">
        <v>427.92</v>
      </c>
      <c r="G1663" s="34">
        <f t="shared" si="9"/>
        <v>427.92</v>
      </c>
    </row>
    <row r="1664" spans="1:7" ht="15" customHeight="1" x14ac:dyDescent="0.25">
      <c r="A1664" s="28" t="s">
        <v>1170</v>
      </c>
      <c r="B1664" s="29" t="s">
        <v>1171</v>
      </c>
      <c r="C1664" s="28" t="s">
        <v>16</v>
      </c>
      <c r="D1664" s="28" t="s">
        <v>138</v>
      </c>
      <c r="E1664" s="30">
        <v>2</v>
      </c>
      <c r="F1664" s="31">
        <v>7.37</v>
      </c>
      <c r="G1664" s="34">
        <f t="shared" si="9"/>
        <v>14.74</v>
      </c>
    </row>
    <row r="1665" spans="1:7" ht="15" customHeight="1" x14ac:dyDescent="0.25">
      <c r="A1665" s="28" t="s">
        <v>1181</v>
      </c>
      <c r="B1665" s="29" t="s">
        <v>1182</v>
      </c>
      <c r="C1665" s="28" t="s">
        <v>16</v>
      </c>
      <c r="D1665" s="28" t="s">
        <v>138</v>
      </c>
      <c r="E1665" s="30">
        <v>1</v>
      </c>
      <c r="F1665" s="31">
        <v>371.58</v>
      </c>
      <c r="G1665" s="34">
        <f t="shared" si="9"/>
        <v>371.58</v>
      </c>
    </row>
    <row r="1666" spans="1:7" ht="15" customHeight="1" x14ac:dyDescent="0.25">
      <c r="A1666" s="28" t="s">
        <v>1183</v>
      </c>
      <c r="B1666" s="29" t="s">
        <v>1184</v>
      </c>
      <c r="C1666" s="28" t="s">
        <v>16</v>
      </c>
      <c r="D1666" s="28" t="s">
        <v>138</v>
      </c>
      <c r="E1666" s="30">
        <v>1</v>
      </c>
      <c r="F1666" s="31">
        <v>78.349999999999994</v>
      </c>
      <c r="G1666" s="34">
        <f t="shared" si="9"/>
        <v>78.349999999999994</v>
      </c>
    </row>
    <row r="1667" spans="1:7" ht="15" customHeight="1" x14ac:dyDescent="0.25">
      <c r="A1667" s="28" t="s">
        <v>1185</v>
      </c>
      <c r="B1667" s="29" t="s">
        <v>1186</v>
      </c>
      <c r="C1667" s="28" t="s">
        <v>16</v>
      </c>
      <c r="D1667" s="28" t="s">
        <v>138</v>
      </c>
      <c r="E1667" s="30">
        <v>1</v>
      </c>
      <c r="F1667" s="31">
        <v>59.27</v>
      </c>
      <c r="G1667" s="34">
        <f t="shared" si="9"/>
        <v>59.27</v>
      </c>
    </row>
    <row r="1668" spans="1:7" ht="15" customHeight="1" x14ac:dyDescent="0.25">
      <c r="A1668" s="8"/>
      <c r="B1668" s="8"/>
      <c r="C1668" s="8"/>
      <c r="D1668" s="8"/>
      <c r="E1668" s="101" t="s">
        <v>608</v>
      </c>
      <c r="F1668" s="101"/>
      <c r="G1668" s="43">
        <f>SUM(G1662:G1667)</f>
        <v>952.13</v>
      </c>
    </row>
    <row r="1669" spans="1:7" ht="15" customHeight="1" x14ac:dyDescent="0.25">
      <c r="A1669" s="100" t="s">
        <v>614</v>
      </c>
      <c r="B1669" s="100"/>
      <c r="C1669" s="41" t="s">
        <v>3</v>
      </c>
      <c r="D1669" s="41" t="s">
        <v>4</v>
      </c>
      <c r="E1669" s="41" t="s">
        <v>594</v>
      </c>
      <c r="F1669" s="41" t="s">
        <v>595</v>
      </c>
      <c r="G1669" s="42" t="s">
        <v>596</v>
      </c>
    </row>
    <row r="1670" spans="1:7" ht="21" customHeight="1" x14ac:dyDescent="0.25">
      <c r="A1670" s="28" t="s">
        <v>1174</v>
      </c>
      <c r="B1670" s="29" t="s">
        <v>959</v>
      </c>
      <c r="C1670" s="28" t="s">
        <v>16</v>
      </c>
      <c r="D1670" s="28" t="s">
        <v>633</v>
      </c>
      <c r="E1670" s="30">
        <v>2.5848322700000002</v>
      </c>
      <c r="F1670" s="31">
        <v>22.26</v>
      </c>
      <c r="G1670" s="34">
        <f>TRUNC(TRUNC(E1670,8)*F1670,2)</f>
        <v>57.53</v>
      </c>
    </row>
    <row r="1671" spans="1:7" ht="21" customHeight="1" x14ac:dyDescent="0.25">
      <c r="A1671" s="28" t="s">
        <v>1175</v>
      </c>
      <c r="B1671" s="29" t="s">
        <v>961</v>
      </c>
      <c r="C1671" s="28" t="s">
        <v>16</v>
      </c>
      <c r="D1671" s="28" t="s">
        <v>633</v>
      </c>
      <c r="E1671" s="30">
        <v>2.5889576600000002</v>
      </c>
      <c r="F1671" s="31">
        <v>27.25</v>
      </c>
      <c r="G1671" s="34">
        <f>TRUNC(TRUNC(E1671,8)*F1671,2)</f>
        <v>70.540000000000006</v>
      </c>
    </row>
    <row r="1672" spans="1:7" ht="18" customHeight="1" x14ac:dyDescent="0.25">
      <c r="A1672" s="8"/>
      <c r="B1672" s="8"/>
      <c r="C1672" s="8"/>
      <c r="D1672" s="8"/>
      <c r="E1672" s="101" t="s">
        <v>621</v>
      </c>
      <c r="F1672" s="101"/>
      <c r="G1672" s="43">
        <f>SUM(G1670:G1671)</f>
        <v>128.07</v>
      </c>
    </row>
    <row r="1673" spans="1:7" ht="15" customHeight="1" x14ac:dyDescent="0.25">
      <c r="A1673" s="8"/>
      <c r="B1673" s="8"/>
      <c r="C1673" s="8"/>
      <c r="D1673" s="8"/>
      <c r="E1673" s="97" t="s">
        <v>609</v>
      </c>
      <c r="F1673" s="97"/>
      <c r="G1673" s="44">
        <f>ROUND(SUM(G1668,G1672),2)</f>
        <v>1080.2</v>
      </c>
    </row>
    <row r="1674" spans="1:7" ht="15" customHeight="1" x14ac:dyDescent="0.25">
      <c r="A1674" s="8"/>
      <c r="B1674" s="8"/>
      <c r="C1674" s="8"/>
      <c r="D1674" s="8"/>
      <c r="E1674" s="97" t="s">
        <v>610</v>
      </c>
      <c r="F1674" s="97"/>
      <c r="G1674" s="44">
        <f>ROUND(G1673*(29.84/100),2)</f>
        <v>322.33</v>
      </c>
    </row>
    <row r="1675" spans="1:7" ht="15" customHeight="1" x14ac:dyDescent="0.25">
      <c r="A1675" s="8"/>
      <c r="B1675" s="8"/>
      <c r="C1675" s="8"/>
      <c r="D1675" s="8"/>
      <c r="E1675" s="97" t="s">
        <v>611</v>
      </c>
      <c r="F1675" s="97"/>
      <c r="G1675" s="44">
        <f>G1674+G1673</f>
        <v>1402.53</v>
      </c>
    </row>
    <row r="1676" spans="1:7" ht="15" customHeight="1" x14ac:dyDescent="0.25">
      <c r="A1676" s="8"/>
      <c r="B1676" s="8"/>
      <c r="C1676" s="8"/>
      <c r="D1676" s="8"/>
      <c r="E1676" s="97" t="s">
        <v>808</v>
      </c>
      <c r="F1676" s="97"/>
      <c r="G1676" s="45">
        <v>4</v>
      </c>
    </row>
    <row r="1677" spans="1:7" ht="9.9499999999999993" customHeight="1" x14ac:dyDescent="0.25">
      <c r="A1677" s="8"/>
      <c r="B1677" s="8"/>
      <c r="C1677" s="8"/>
      <c r="D1677" s="8"/>
      <c r="E1677" s="98"/>
      <c r="F1677" s="98"/>
      <c r="G1677" s="98"/>
    </row>
    <row r="1678" spans="1:7" ht="20.100000000000001" customHeight="1" x14ac:dyDescent="0.25">
      <c r="A1678" s="99" t="s">
        <v>1187</v>
      </c>
      <c r="B1678" s="99"/>
      <c r="C1678" s="99"/>
      <c r="D1678" s="99"/>
      <c r="E1678" s="99"/>
      <c r="F1678" s="99"/>
      <c r="G1678" s="99"/>
    </row>
    <row r="1679" spans="1:7" ht="15" customHeight="1" x14ac:dyDescent="0.25">
      <c r="A1679" s="100" t="s">
        <v>691</v>
      </c>
      <c r="B1679" s="100"/>
      <c r="C1679" s="41" t="s">
        <v>3</v>
      </c>
      <c r="D1679" s="41" t="s">
        <v>4</v>
      </c>
      <c r="E1679" s="41" t="s">
        <v>594</v>
      </c>
      <c r="F1679" s="41" t="s">
        <v>595</v>
      </c>
      <c r="G1679" s="42" t="s">
        <v>596</v>
      </c>
    </row>
    <row r="1680" spans="1:7" ht="29.1" customHeight="1" x14ac:dyDescent="0.25">
      <c r="A1680" s="28" t="s">
        <v>1188</v>
      </c>
      <c r="B1680" s="29" t="s">
        <v>1189</v>
      </c>
      <c r="C1680" s="28" t="s">
        <v>39</v>
      </c>
      <c r="D1680" s="28" t="s">
        <v>22</v>
      </c>
      <c r="E1680" s="30">
        <v>0.969862</v>
      </c>
      <c r="F1680" s="31">
        <v>141.16999999999999</v>
      </c>
      <c r="G1680" s="34">
        <f>TRUNC(TRUNC(E1680,8)*F1680,2)</f>
        <v>136.91</v>
      </c>
    </row>
    <row r="1681" spans="1:7" ht="21" customHeight="1" x14ac:dyDescent="0.25">
      <c r="A1681" s="28" t="s">
        <v>1190</v>
      </c>
      <c r="B1681" s="29" t="s">
        <v>1191</v>
      </c>
      <c r="C1681" s="28" t="s">
        <v>39</v>
      </c>
      <c r="D1681" s="28" t="s">
        <v>22</v>
      </c>
      <c r="E1681" s="30">
        <v>0.969862</v>
      </c>
      <c r="F1681" s="31">
        <v>138.86000000000001</v>
      </c>
      <c r="G1681" s="34">
        <f>TRUNC(TRUNC(E1681,8)*F1681,2)</f>
        <v>134.66999999999999</v>
      </c>
    </row>
    <row r="1682" spans="1:7" ht="29.1" customHeight="1" x14ac:dyDescent="0.25">
      <c r="A1682" s="28" t="s">
        <v>1192</v>
      </c>
      <c r="B1682" s="29" t="s">
        <v>1193</v>
      </c>
      <c r="C1682" s="28" t="s">
        <v>39</v>
      </c>
      <c r="D1682" s="28" t="s">
        <v>22</v>
      </c>
      <c r="E1682" s="30">
        <v>0.969862</v>
      </c>
      <c r="F1682" s="31">
        <v>46.8</v>
      </c>
      <c r="G1682" s="34">
        <f>TRUNC(TRUNC(E1682,8)*F1682,2)</f>
        <v>45.38</v>
      </c>
    </row>
    <row r="1683" spans="1:7" ht="15" customHeight="1" x14ac:dyDescent="0.25">
      <c r="A1683" s="8"/>
      <c r="B1683" s="8"/>
      <c r="C1683" s="8"/>
      <c r="D1683" s="8"/>
      <c r="E1683" s="101" t="s">
        <v>694</v>
      </c>
      <c r="F1683" s="101"/>
      <c r="G1683" s="43">
        <f>SUM(G1680:G1682)</f>
        <v>316.95999999999998</v>
      </c>
    </row>
    <row r="1684" spans="1:7" ht="15" customHeight="1" x14ac:dyDescent="0.25">
      <c r="A1684" s="8"/>
      <c r="B1684" s="8"/>
      <c r="C1684" s="8"/>
      <c r="D1684" s="8"/>
      <c r="E1684" s="97" t="s">
        <v>609</v>
      </c>
      <c r="F1684" s="97"/>
      <c r="G1684" s="44">
        <f>ROUND(SUM(G1683),2)</f>
        <v>316.95999999999998</v>
      </c>
    </row>
    <row r="1685" spans="1:7" ht="15" customHeight="1" x14ac:dyDescent="0.25">
      <c r="A1685" s="8"/>
      <c r="B1685" s="8"/>
      <c r="C1685" s="8"/>
      <c r="D1685" s="8"/>
      <c r="E1685" s="97" t="s">
        <v>610</v>
      </c>
      <c r="F1685" s="97"/>
      <c r="G1685" s="44">
        <f>ROUND(G1684*(29.84/100),2)</f>
        <v>94.58</v>
      </c>
    </row>
    <row r="1686" spans="1:7" ht="15" customHeight="1" x14ac:dyDescent="0.25">
      <c r="A1686" s="8"/>
      <c r="B1686" s="8"/>
      <c r="C1686" s="8"/>
      <c r="D1686" s="8"/>
      <c r="E1686" s="97" t="s">
        <v>611</v>
      </c>
      <c r="F1686" s="97"/>
      <c r="G1686" s="44">
        <f>G1685+G1684</f>
        <v>411.53999999999996</v>
      </c>
    </row>
    <row r="1687" spans="1:7" ht="15" customHeight="1" x14ac:dyDescent="0.25">
      <c r="A1687" s="8"/>
      <c r="B1687" s="8"/>
      <c r="C1687" s="8"/>
      <c r="D1687" s="8"/>
      <c r="E1687" s="97" t="s">
        <v>622</v>
      </c>
      <c r="F1687" s="97"/>
      <c r="G1687" s="45">
        <v>16</v>
      </c>
    </row>
    <row r="1688" spans="1:7" ht="9.9499999999999993" customHeight="1" x14ac:dyDescent="0.25">
      <c r="A1688" s="8"/>
      <c r="B1688" s="8"/>
      <c r="C1688" s="8"/>
      <c r="D1688" s="8"/>
      <c r="E1688" s="98"/>
      <c r="F1688" s="98"/>
      <c r="G1688" s="98"/>
    </row>
    <row r="1689" spans="1:7" ht="20.100000000000001" customHeight="1" x14ac:dyDescent="0.25">
      <c r="A1689" s="99" t="s">
        <v>1194</v>
      </c>
      <c r="B1689" s="99"/>
      <c r="C1689" s="99"/>
      <c r="D1689" s="99"/>
      <c r="E1689" s="99"/>
      <c r="F1689" s="99"/>
      <c r="G1689" s="99"/>
    </row>
    <row r="1690" spans="1:7" ht="15" customHeight="1" x14ac:dyDescent="0.25">
      <c r="A1690" s="100" t="s">
        <v>593</v>
      </c>
      <c r="B1690" s="100"/>
      <c r="C1690" s="41" t="s">
        <v>3</v>
      </c>
      <c r="D1690" s="41" t="s">
        <v>4</v>
      </c>
      <c r="E1690" s="41" t="s">
        <v>594</v>
      </c>
      <c r="F1690" s="41" t="s">
        <v>595</v>
      </c>
      <c r="G1690" s="42" t="s">
        <v>596</v>
      </c>
    </row>
    <row r="1691" spans="1:7" ht="15" customHeight="1" x14ac:dyDescent="0.25">
      <c r="A1691" s="28" t="s">
        <v>1177</v>
      </c>
      <c r="B1691" s="29" t="s">
        <v>1178</v>
      </c>
      <c r="C1691" s="28" t="s">
        <v>16</v>
      </c>
      <c r="D1691" s="28" t="s">
        <v>239</v>
      </c>
      <c r="E1691" s="30">
        <v>0.42</v>
      </c>
      <c r="F1691" s="31">
        <v>0.23</v>
      </c>
      <c r="G1691" s="34">
        <f>TRUNC(TRUNC(E1691,8)*F1691,2)</f>
        <v>0.09</v>
      </c>
    </row>
    <row r="1692" spans="1:7" ht="21" customHeight="1" x14ac:dyDescent="0.25">
      <c r="A1692" s="28" t="s">
        <v>1195</v>
      </c>
      <c r="B1692" s="29" t="s">
        <v>1196</v>
      </c>
      <c r="C1692" s="28" t="s">
        <v>16</v>
      </c>
      <c r="D1692" s="28" t="s">
        <v>138</v>
      </c>
      <c r="E1692" s="30">
        <v>1</v>
      </c>
      <c r="F1692" s="31">
        <v>73.680000000000007</v>
      </c>
      <c r="G1692" s="34">
        <f>TRUNC(TRUNC(E1692,8)*F1692,2)</f>
        <v>73.680000000000007</v>
      </c>
    </row>
    <row r="1693" spans="1:7" ht="15" customHeight="1" x14ac:dyDescent="0.25">
      <c r="A1693" s="8"/>
      <c r="B1693" s="8"/>
      <c r="C1693" s="8"/>
      <c r="D1693" s="8"/>
      <c r="E1693" s="101" t="s">
        <v>608</v>
      </c>
      <c r="F1693" s="101"/>
      <c r="G1693" s="43">
        <f>SUM(G1691:G1692)</f>
        <v>73.77000000000001</v>
      </c>
    </row>
    <row r="1694" spans="1:7" ht="15" customHeight="1" x14ac:dyDescent="0.25">
      <c r="A1694" s="100" t="s">
        <v>614</v>
      </c>
      <c r="B1694" s="100"/>
      <c r="C1694" s="41" t="s">
        <v>3</v>
      </c>
      <c r="D1694" s="41" t="s">
        <v>4</v>
      </c>
      <c r="E1694" s="41" t="s">
        <v>594</v>
      </c>
      <c r="F1694" s="41" t="s">
        <v>595</v>
      </c>
      <c r="G1694" s="42" t="s">
        <v>596</v>
      </c>
    </row>
    <row r="1695" spans="1:7" ht="21" customHeight="1" x14ac:dyDescent="0.25">
      <c r="A1695" s="28" t="s">
        <v>1174</v>
      </c>
      <c r="B1695" s="29" t="s">
        <v>959</v>
      </c>
      <c r="C1695" s="28" t="s">
        <v>16</v>
      </c>
      <c r="D1695" s="28" t="s">
        <v>633</v>
      </c>
      <c r="E1695" s="30">
        <v>2.0594379999999999E-2</v>
      </c>
      <c r="F1695" s="31">
        <v>22.26</v>
      </c>
      <c r="G1695" s="34">
        <f>TRUNC(TRUNC(E1695,8)*F1695,2)</f>
        <v>0.45</v>
      </c>
    </row>
    <row r="1696" spans="1:7" ht="21" customHeight="1" x14ac:dyDescent="0.25">
      <c r="A1696" s="28" t="s">
        <v>1175</v>
      </c>
      <c r="B1696" s="29" t="s">
        <v>961</v>
      </c>
      <c r="C1696" s="28" t="s">
        <v>16</v>
      </c>
      <c r="D1696" s="28" t="s">
        <v>633</v>
      </c>
      <c r="E1696" s="30">
        <v>8.1083210000000003E-2</v>
      </c>
      <c r="F1696" s="31">
        <v>27.25</v>
      </c>
      <c r="G1696" s="34">
        <f>TRUNC(TRUNC(E1696,8)*F1696,2)</f>
        <v>2.2000000000000002</v>
      </c>
    </row>
    <row r="1697" spans="1:7" ht="18" customHeight="1" x14ac:dyDescent="0.25">
      <c r="A1697" s="8"/>
      <c r="B1697" s="8"/>
      <c r="C1697" s="8"/>
      <c r="D1697" s="8"/>
      <c r="E1697" s="101" t="s">
        <v>621</v>
      </c>
      <c r="F1697" s="101"/>
      <c r="G1697" s="43">
        <f>SUM(G1695:G1696)</f>
        <v>2.6500000000000004</v>
      </c>
    </row>
    <row r="1698" spans="1:7" ht="15" customHeight="1" x14ac:dyDescent="0.25">
      <c r="A1698" s="8"/>
      <c r="B1698" s="8"/>
      <c r="C1698" s="8"/>
      <c r="D1698" s="8"/>
      <c r="E1698" s="97" t="s">
        <v>609</v>
      </c>
      <c r="F1698" s="97"/>
      <c r="G1698" s="44">
        <f>ROUND(SUM(G1693,G1697),2)</f>
        <v>76.42</v>
      </c>
    </row>
    <row r="1699" spans="1:7" ht="15" customHeight="1" x14ac:dyDescent="0.25">
      <c r="A1699" s="8"/>
      <c r="B1699" s="8"/>
      <c r="C1699" s="8"/>
      <c r="D1699" s="8"/>
      <c r="E1699" s="97" t="s">
        <v>610</v>
      </c>
      <c r="F1699" s="97"/>
      <c r="G1699" s="44">
        <f>ROUND(G1698*(29.84/100),2)</f>
        <v>22.8</v>
      </c>
    </row>
    <row r="1700" spans="1:7" ht="15" customHeight="1" x14ac:dyDescent="0.25">
      <c r="A1700" s="8"/>
      <c r="B1700" s="8"/>
      <c r="C1700" s="8"/>
      <c r="D1700" s="8"/>
      <c r="E1700" s="97" t="s">
        <v>611</v>
      </c>
      <c r="F1700" s="97"/>
      <c r="G1700" s="44">
        <f>G1699+G1698</f>
        <v>99.22</v>
      </c>
    </row>
    <row r="1701" spans="1:7" ht="15" customHeight="1" x14ac:dyDescent="0.25">
      <c r="A1701" s="8"/>
      <c r="B1701" s="8"/>
      <c r="C1701" s="8"/>
      <c r="D1701" s="8"/>
      <c r="E1701" s="97" t="s">
        <v>808</v>
      </c>
      <c r="F1701" s="97"/>
      <c r="G1701" s="45">
        <v>20</v>
      </c>
    </row>
    <row r="1702" spans="1:7" ht="9.9499999999999993" customHeight="1" x14ac:dyDescent="0.25">
      <c r="A1702" s="8"/>
      <c r="B1702" s="8"/>
      <c r="C1702" s="8"/>
      <c r="D1702" s="8"/>
      <c r="E1702" s="98"/>
      <c r="F1702" s="98"/>
      <c r="G1702" s="98"/>
    </row>
    <row r="1703" spans="1:7" ht="20.100000000000001" customHeight="1" x14ac:dyDescent="0.25">
      <c r="A1703" s="99" t="s">
        <v>1197</v>
      </c>
      <c r="B1703" s="99"/>
      <c r="C1703" s="99"/>
      <c r="D1703" s="99"/>
      <c r="E1703" s="99"/>
      <c r="F1703" s="99"/>
      <c r="G1703" s="99"/>
    </row>
    <row r="1704" spans="1:7" ht="15" customHeight="1" x14ac:dyDescent="0.25">
      <c r="A1704" s="100" t="s">
        <v>593</v>
      </c>
      <c r="B1704" s="100"/>
      <c r="C1704" s="41" t="s">
        <v>3</v>
      </c>
      <c r="D1704" s="41" t="s">
        <v>4</v>
      </c>
      <c r="E1704" s="41" t="s">
        <v>594</v>
      </c>
      <c r="F1704" s="41" t="s">
        <v>595</v>
      </c>
      <c r="G1704" s="42" t="s">
        <v>596</v>
      </c>
    </row>
    <row r="1705" spans="1:7" ht="15" customHeight="1" x14ac:dyDescent="0.25">
      <c r="A1705" s="28" t="s">
        <v>1198</v>
      </c>
      <c r="B1705" s="29" t="s">
        <v>1199</v>
      </c>
      <c r="C1705" s="28" t="s">
        <v>39</v>
      </c>
      <c r="D1705" s="28" t="s">
        <v>22</v>
      </c>
      <c r="E1705" s="30">
        <v>1</v>
      </c>
      <c r="F1705" s="31">
        <v>49.82</v>
      </c>
      <c r="G1705" s="34">
        <f>TRUNC(TRUNC(E1705,8)*F1705,2)</f>
        <v>49.82</v>
      </c>
    </row>
    <row r="1706" spans="1:7" ht="15" customHeight="1" x14ac:dyDescent="0.25">
      <c r="A1706" s="8"/>
      <c r="B1706" s="8"/>
      <c r="C1706" s="8"/>
      <c r="D1706" s="8"/>
      <c r="E1706" s="101" t="s">
        <v>608</v>
      </c>
      <c r="F1706" s="101"/>
      <c r="G1706" s="43">
        <f>SUM(G1705:G1705)</f>
        <v>49.82</v>
      </c>
    </row>
    <row r="1707" spans="1:7" ht="15" customHeight="1" x14ac:dyDescent="0.25">
      <c r="A1707" s="100" t="s">
        <v>614</v>
      </c>
      <c r="B1707" s="100"/>
      <c r="C1707" s="41" t="s">
        <v>3</v>
      </c>
      <c r="D1707" s="41" t="s">
        <v>4</v>
      </c>
      <c r="E1707" s="41" t="s">
        <v>594</v>
      </c>
      <c r="F1707" s="41" t="s">
        <v>595</v>
      </c>
      <c r="G1707" s="42" t="s">
        <v>596</v>
      </c>
    </row>
    <row r="1708" spans="1:7" ht="21" customHeight="1" x14ac:dyDescent="0.25">
      <c r="A1708" s="28" t="s">
        <v>960</v>
      </c>
      <c r="B1708" s="29" t="s">
        <v>961</v>
      </c>
      <c r="C1708" s="28" t="s">
        <v>39</v>
      </c>
      <c r="D1708" s="28" t="s">
        <v>617</v>
      </c>
      <c r="E1708" s="30">
        <v>0.24839310000000001</v>
      </c>
      <c r="F1708" s="31">
        <v>27.24</v>
      </c>
      <c r="G1708" s="34">
        <f>TRUNC(TRUNC(E1708,8)*F1708,2)</f>
        <v>6.76</v>
      </c>
    </row>
    <row r="1709" spans="1:7" ht="15" customHeight="1" x14ac:dyDescent="0.25">
      <c r="A1709" s="28" t="s">
        <v>747</v>
      </c>
      <c r="B1709" s="29" t="s">
        <v>635</v>
      </c>
      <c r="C1709" s="28" t="s">
        <v>39</v>
      </c>
      <c r="D1709" s="28" t="s">
        <v>617</v>
      </c>
      <c r="E1709" s="30">
        <v>7.8039079999999997E-2</v>
      </c>
      <c r="F1709" s="31">
        <v>23.06</v>
      </c>
      <c r="G1709" s="34">
        <f>TRUNC(TRUNC(E1709,8)*F1709,2)</f>
        <v>1.79</v>
      </c>
    </row>
    <row r="1710" spans="1:7" ht="18" customHeight="1" x14ac:dyDescent="0.25">
      <c r="A1710" s="8"/>
      <c r="B1710" s="8"/>
      <c r="C1710" s="8"/>
      <c r="D1710" s="8"/>
      <c r="E1710" s="101" t="s">
        <v>621</v>
      </c>
      <c r="F1710" s="101"/>
      <c r="G1710" s="43">
        <f>SUM(G1708:G1709)</f>
        <v>8.5500000000000007</v>
      </c>
    </row>
    <row r="1711" spans="1:7" ht="15" customHeight="1" x14ac:dyDescent="0.25">
      <c r="A1711" s="8"/>
      <c r="B1711" s="8"/>
      <c r="C1711" s="8"/>
      <c r="D1711" s="8"/>
      <c r="E1711" s="97" t="s">
        <v>609</v>
      </c>
      <c r="F1711" s="97"/>
      <c r="G1711" s="44">
        <f>ROUND(SUM(G1706,G1710),2)</f>
        <v>58.37</v>
      </c>
    </row>
    <row r="1712" spans="1:7" ht="15" customHeight="1" x14ac:dyDescent="0.25">
      <c r="A1712" s="8"/>
      <c r="B1712" s="8"/>
      <c r="C1712" s="8"/>
      <c r="D1712" s="8"/>
      <c r="E1712" s="97" t="s">
        <v>610</v>
      </c>
      <c r="F1712" s="97"/>
      <c r="G1712" s="44">
        <f>ROUND(G1711*(29.84/100),2)</f>
        <v>17.420000000000002</v>
      </c>
    </row>
    <row r="1713" spans="1:7" ht="15" customHeight="1" x14ac:dyDescent="0.25">
      <c r="A1713" s="8"/>
      <c r="B1713" s="8"/>
      <c r="C1713" s="8"/>
      <c r="D1713" s="8"/>
      <c r="E1713" s="97" t="s">
        <v>611</v>
      </c>
      <c r="F1713" s="97"/>
      <c r="G1713" s="44">
        <f>G1712+G1711</f>
        <v>75.789999999999992</v>
      </c>
    </row>
    <row r="1714" spans="1:7" ht="15" customHeight="1" x14ac:dyDescent="0.25">
      <c r="A1714" s="8"/>
      <c r="B1714" s="8"/>
      <c r="C1714" s="8"/>
      <c r="D1714" s="8"/>
      <c r="E1714" s="97" t="s">
        <v>622</v>
      </c>
      <c r="F1714" s="97"/>
      <c r="G1714" s="45">
        <v>8</v>
      </c>
    </row>
    <row r="1715" spans="1:7" ht="9.9499999999999993" customHeight="1" x14ac:dyDescent="0.25">
      <c r="A1715" s="8"/>
      <c r="B1715" s="8"/>
      <c r="C1715" s="8"/>
      <c r="D1715" s="8"/>
      <c r="E1715" s="98"/>
      <c r="F1715" s="98"/>
      <c r="G1715" s="98"/>
    </row>
    <row r="1716" spans="1:7" ht="20.100000000000001" customHeight="1" x14ac:dyDescent="0.25">
      <c r="A1716" s="99" t="s">
        <v>1200</v>
      </c>
      <c r="B1716" s="99"/>
      <c r="C1716" s="99"/>
      <c r="D1716" s="99"/>
      <c r="E1716" s="99"/>
      <c r="F1716" s="99"/>
      <c r="G1716" s="99"/>
    </row>
    <row r="1717" spans="1:7" ht="15" customHeight="1" x14ac:dyDescent="0.25">
      <c r="A1717" s="100" t="s">
        <v>593</v>
      </c>
      <c r="B1717" s="100"/>
      <c r="C1717" s="41" t="s">
        <v>3</v>
      </c>
      <c r="D1717" s="41" t="s">
        <v>4</v>
      </c>
      <c r="E1717" s="41" t="s">
        <v>594</v>
      </c>
      <c r="F1717" s="41" t="s">
        <v>595</v>
      </c>
      <c r="G1717" s="42" t="s">
        <v>596</v>
      </c>
    </row>
    <row r="1718" spans="1:7" ht="21" customHeight="1" x14ac:dyDescent="0.25">
      <c r="A1718" s="28" t="s">
        <v>1201</v>
      </c>
      <c r="B1718" s="29" t="s">
        <v>1202</v>
      </c>
      <c r="C1718" s="28" t="s">
        <v>39</v>
      </c>
      <c r="D1718" s="28" t="s">
        <v>22</v>
      </c>
      <c r="E1718" s="30">
        <v>1</v>
      </c>
      <c r="F1718" s="31">
        <v>44.68</v>
      </c>
      <c r="G1718" s="34">
        <f>TRUNC(TRUNC(E1718,8)*F1718,2)</f>
        <v>44.68</v>
      </c>
    </row>
    <row r="1719" spans="1:7" ht="15" customHeight="1" x14ac:dyDescent="0.25">
      <c r="A1719" s="8"/>
      <c r="B1719" s="8"/>
      <c r="C1719" s="8"/>
      <c r="D1719" s="8"/>
      <c r="E1719" s="101" t="s">
        <v>608</v>
      </c>
      <c r="F1719" s="101"/>
      <c r="G1719" s="43">
        <f>SUM(G1718:G1718)</f>
        <v>44.68</v>
      </c>
    </row>
    <row r="1720" spans="1:7" ht="15" customHeight="1" x14ac:dyDescent="0.25">
      <c r="A1720" s="100" t="s">
        <v>614</v>
      </c>
      <c r="B1720" s="100"/>
      <c r="C1720" s="41" t="s">
        <v>3</v>
      </c>
      <c r="D1720" s="41" t="s">
        <v>4</v>
      </c>
      <c r="E1720" s="41" t="s">
        <v>594</v>
      </c>
      <c r="F1720" s="41" t="s">
        <v>595</v>
      </c>
      <c r="G1720" s="42" t="s">
        <v>596</v>
      </c>
    </row>
    <row r="1721" spans="1:7" ht="21" customHeight="1" x14ac:dyDescent="0.25">
      <c r="A1721" s="28" t="s">
        <v>960</v>
      </c>
      <c r="B1721" s="29" t="s">
        <v>961</v>
      </c>
      <c r="C1721" s="28" t="s">
        <v>39</v>
      </c>
      <c r="D1721" s="28" t="s">
        <v>617</v>
      </c>
      <c r="E1721" s="30">
        <v>0.24844826</v>
      </c>
      <c r="F1721" s="31">
        <v>27.24</v>
      </c>
      <c r="G1721" s="34">
        <f>TRUNC(TRUNC(E1721,8)*F1721,2)</f>
        <v>6.76</v>
      </c>
    </row>
    <row r="1722" spans="1:7" ht="15" customHeight="1" x14ac:dyDescent="0.25">
      <c r="A1722" s="28" t="s">
        <v>747</v>
      </c>
      <c r="B1722" s="29" t="s">
        <v>635</v>
      </c>
      <c r="C1722" s="28" t="s">
        <v>39</v>
      </c>
      <c r="D1722" s="28" t="s">
        <v>617</v>
      </c>
      <c r="E1722" s="30">
        <v>7.8056459999999994E-2</v>
      </c>
      <c r="F1722" s="31">
        <v>23.06</v>
      </c>
      <c r="G1722" s="34">
        <f>TRUNC(TRUNC(E1722,8)*F1722,2)</f>
        <v>1.79</v>
      </c>
    </row>
    <row r="1723" spans="1:7" ht="18" customHeight="1" x14ac:dyDescent="0.25">
      <c r="A1723" s="8"/>
      <c r="B1723" s="8"/>
      <c r="C1723" s="8"/>
      <c r="D1723" s="8"/>
      <c r="E1723" s="101" t="s">
        <v>621</v>
      </c>
      <c r="F1723" s="101"/>
      <c r="G1723" s="43">
        <f>SUM(G1721:G1722)</f>
        <v>8.5500000000000007</v>
      </c>
    </row>
    <row r="1724" spans="1:7" ht="15" customHeight="1" x14ac:dyDescent="0.25">
      <c r="A1724" s="8"/>
      <c r="B1724" s="8"/>
      <c r="C1724" s="8"/>
      <c r="D1724" s="8"/>
      <c r="E1724" s="97" t="s">
        <v>609</v>
      </c>
      <c r="F1724" s="97"/>
      <c r="G1724" s="44">
        <f>ROUND(SUM(G1719,G1723),2)</f>
        <v>53.23</v>
      </c>
    </row>
    <row r="1725" spans="1:7" ht="15" customHeight="1" x14ac:dyDescent="0.25">
      <c r="A1725" s="8"/>
      <c r="B1725" s="8"/>
      <c r="C1725" s="8"/>
      <c r="D1725" s="8"/>
      <c r="E1725" s="97" t="s">
        <v>610</v>
      </c>
      <c r="F1725" s="97"/>
      <c r="G1725" s="44">
        <f>ROUND(G1724*(29.84/100),2)</f>
        <v>15.88</v>
      </c>
    </row>
    <row r="1726" spans="1:7" ht="15" customHeight="1" x14ac:dyDescent="0.25">
      <c r="A1726" s="8"/>
      <c r="B1726" s="8"/>
      <c r="C1726" s="8"/>
      <c r="D1726" s="8"/>
      <c r="E1726" s="97" t="s">
        <v>611</v>
      </c>
      <c r="F1726" s="97"/>
      <c r="G1726" s="44">
        <f>G1725+G1724</f>
        <v>69.11</v>
      </c>
    </row>
    <row r="1727" spans="1:7" ht="15" customHeight="1" x14ac:dyDescent="0.25">
      <c r="A1727" s="8"/>
      <c r="B1727" s="8"/>
      <c r="C1727" s="8"/>
      <c r="D1727" s="8"/>
      <c r="E1727" s="97" t="s">
        <v>622</v>
      </c>
      <c r="F1727" s="97"/>
      <c r="G1727" s="45">
        <v>16</v>
      </c>
    </row>
    <row r="1728" spans="1:7" ht="9.9499999999999993" customHeight="1" x14ac:dyDescent="0.25">
      <c r="A1728" s="8"/>
      <c r="B1728" s="8"/>
      <c r="C1728" s="8"/>
      <c r="D1728" s="8"/>
      <c r="E1728" s="98"/>
      <c r="F1728" s="98"/>
      <c r="G1728" s="98"/>
    </row>
    <row r="1729" spans="1:7" ht="20.100000000000001" customHeight="1" x14ac:dyDescent="0.25">
      <c r="A1729" s="99" t="s">
        <v>1203</v>
      </c>
      <c r="B1729" s="99"/>
      <c r="C1729" s="99"/>
      <c r="D1729" s="99"/>
      <c r="E1729" s="99"/>
      <c r="F1729" s="99"/>
      <c r="G1729" s="99"/>
    </row>
    <row r="1730" spans="1:7" ht="15" customHeight="1" x14ac:dyDescent="0.25">
      <c r="A1730" s="100" t="s">
        <v>593</v>
      </c>
      <c r="B1730" s="100"/>
      <c r="C1730" s="41" t="s">
        <v>3</v>
      </c>
      <c r="D1730" s="41" t="s">
        <v>4</v>
      </c>
      <c r="E1730" s="41" t="s">
        <v>594</v>
      </c>
      <c r="F1730" s="41" t="s">
        <v>595</v>
      </c>
      <c r="G1730" s="42" t="s">
        <v>596</v>
      </c>
    </row>
    <row r="1731" spans="1:7" ht="21" customHeight="1" x14ac:dyDescent="0.25">
      <c r="A1731" s="28" t="s">
        <v>415</v>
      </c>
      <c r="B1731" s="29" t="s">
        <v>416</v>
      </c>
      <c r="C1731" s="28" t="s">
        <v>39</v>
      </c>
      <c r="D1731" s="28" t="s">
        <v>22</v>
      </c>
      <c r="E1731" s="30">
        <v>1</v>
      </c>
      <c r="F1731" s="31">
        <v>32.99</v>
      </c>
      <c r="G1731" s="34">
        <f>TRUNC(TRUNC(E1731,8)*F1731,2)</f>
        <v>32.99</v>
      </c>
    </row>
    <row r="1732" spans="1:7" ht="15" customHeight="1" x14ac:dyDescent="0.25">
      <c r="A1732" s="8"/>
      <c r="B1732" s="8"/>
      <c r="C1732" s="8"/>
      <c r="D1732" s="8"/>
      <c r="E1732" s="101" t="s">
        <v>608</v>
      </c>
      <c r="F1732" s="101"/>
      <c r="G1732" s="43">
        <f>SUM(G1731:G1731)</f>
        <v>32.99</v>
      </c>
    </row>
    <row r="1733" spans="1:7" ht="15" customHeight="1" x14ac:dyDescent="0.25">
      <c r="A1733" s="8"/>
      <c r="B1733" s="8"/>
      <c r="C1733" s="8"/>
      <c r="D1733" s="8"/>
      <c r="E1733" s="97" t="s">
        <v>609</v>
      </c>
      <c r="F1733" s="97"/>
      <c r="G1733" s="44">
        <f>ROUND(SUM(G1732),2)</f>
        <v>32.99</v>
      </c>
    </row>
    <row r="1734" spans="1:7" ht="15" customHeight="1" x14ac:dyDescent="0.25">
      <c r="A1734" s="8"/>
      <c r="B1734" s="8"/>
      <c r="C1734" s="8"/>
      <c r="D1734" s="8"/>
      <c r="E1734" s="97" t="s">
        <v>610</v>
      </c>
      <c r="F1734" s="97"/>
      <c r="G1734" s="44">
        <f>ROUND(G1733*(29.84/100),2)</f>
        <v>9.84</v>
      </c>
    </row>
    <row r="1735" spans="1:7" ht="15" customHeight="1" x14ac:dyDescent="0.25">
      <c r="A1735" s="8"/>
      <c r="B1735" s="8"/>
      <c r="C1735" s="8"/>
      <c r="D1735" s="8"/>
      <c r="E1735" s="97" t="s">
        <v>611</v>
      </c>
      <c r="F1735" s="97"/>
      <c r="G1735" s="44">
        <f>G1734+G1733</f>
        <v>42.83</v>
      </c>
    </row>
    <row r="1736" spans="1:7" ht="15" customHeight="1" x14ac:dyDescent="0.25">
      <c r="A1736" s="8"/>
      <c r="B1736" s="8"/>
      <c r="C1736" s="8"/>
      <c r="D1736" s="8"/>
      <c r="E1736" s="97" t="s">
        <v>622</v>
      </c>
      <c r="F1736" s="97"/>
      <c r="G1736" s="45">
        <v>4</v>
      </c>
    </row>
    <row r="1737" spans="1:7" ht="9.9499999999999993" customHeight="1" x14ac:dyDescent="0.25">
      <c r="A1737" s="8"/>
      <c r="B1737" s="8"/>
      <c r="C1737" s="8"/>
      <c r="D1737" s="8"/>
      <c r="E1737" s="98"/>
      <c r="F1737" s="98"/>
      <c r="G1737" s="98"/>
    </row>
    <row r="1738" spans="1:7" ht="20.100000000000001" customHeight="1" x14ac:dyDescent="0.25">
      <c r="A1738" s="99" t="s">
        <v>1204</v>
      </c>
      <c r="B1738" s="99"/>
      <c r="C1738" s="99"/>
      <c r="D1738" s="99"/>
      <c r="E1738" s="99"/>
      <c r="F1738" s="99"/>
      <c r="G1738" s="99"/>
    </row>
    <row r="1739" spans="1:7" ht="15" customHeight="1" x14ac:dyDescent="0.25">
      <c r="A1739" s="100" t="s">
        <v>593</v>
      </c>
      <c r="B1739" s="100"/>
      <c r="C1739" s="41" t="s">
        <v>3</v>
      </c>
      <c r="D1739" s="41" t="s">
        <v>4</v>
      </c>
      <c r="E1739" s="41" t="s">
        <v>594</v>
      </c>
      <c r="F1739" s="41" t="s">
        <v>595</v>
      </c>
      <c r="G1739" s="42" t="s">
        <v>596</v>
      </c>
    </row>
    <row r="1740" spans="1:7" ht="21" customHeight="1" x14ac:dyDescent="0.25">
      <c r="A1740" s="28" t="s">
        <v>418</v>
      </c>
      <c r="B1740" s="29" t="s">
        <v>419</v>
      </c>
      <c r="C1740" s="28" t="s">
        <v>39</v>
      </c>
      <c r="D1740" s="28" t="s">
        <v>22</v>
      </c>
      <c r="E1740" s="30">
        <v>1</v>
      </c>
      <c r="F1740" s="31">
        <v>46.51</v>
      </c>
      <c r="G1740" s="34">
        <f>TRUNC(TRUNC(E1740,8)*F1740,2)</f>
        <v>46.51</v>
      </c>
    </row>
    <row r="1741" spans="1:7" ht="15" customHeight="1" x14ac:dyDescent="0.25">
      <c r="A1741" s="8"/>
      <c r="B1741" s="8"/>
      <c r="C1741" s="8"/>
      <c r="D1741" s="8"/>
      <c r="E1741" s="101" t="s">
        <v>608</v>
      </c>
      <c r="F1741" s="101"/>
      <c r="G1741" s="43">
        <f>SUM(G1740:G1740)</f>
        <v>46.51</v>
      </c>
    </row>
    <row r="1742" spans="1:7" ht="15" customHeight="1" x14ac:dyDescent="0.25">
      <c r="A1742" s="8"/>
      <c r="B1742" s="8"/>
      <c r="C1742" s="8"/>
      <c r="D1742" s="8"/>
      <c r="E1742" s="97" t="s">
        <v>609</v>
      </c>
      <c r="F1742" s="97"/>
      <c r="G1742" s="44">
        <f>ROUND(SUM(G1741),2)</f>
        <v>46.51</v>
      </c>
    </row>
    <row r="1743" spans="1:7" ht="15" customHeight="1" x14ac:dyDescent="0.25">
      <c r="A1743" s="8"/>
      <c r="B1743" s="8"/>
      <c r="C1743" s="8"/>
      <c r="D1743" s="8"/>
      <c r="E1743" s="97" t="s">
        <v>610</v>
      </c>
      <c r="F1743" s="97"/>
      <c r="G1743" s="44">
        <f>ROUND(G1742*(29.84/100),2)</f>
        <v>13.88</v>
      </c>
    </row>
    <row r="1744" spans="1:7" ht="15" customHeight="1" x14ac:dyDescent="0.25">
      <c r="A1744" s="8"/>
      <c r="B1744" s="8"/>
      <c r="C1744" s="8"/>
      <c r="D1744" s="8"/>
      <c r="E1744" s="97" t="s">
        <v>611</v>
      </c>
      <c r="F1744" s="97"/>
      <c r="G1744" s="44">
        <f>G1743+G1742</f>
        <v>60.39</v>
      </c>
    </row>
    <row r="1745" spans="1:7" ht="15" customHeight="1" x14ac:dyDescent="0.25">
      <c r="A1745" s="8"/>
      <c r="B1745" s="8"/>
      <c r="C1745" s="8"/>
      <c r="D1745" s="8"/>
      <c r="E1745" s="97" t="s">
        <v>622</v>
      </c>
      <c r="F1745" s="97"/>
      <c r="G1745" s="45">
        <v>16</v>
      </c>
    </row>
    <row r="1746" spans="1:7" ht="9.9499999999999993" customHeight="1" x14ac:dyDescent="0.25">
      <c r="A1746" s="8"/>
      <c r="B1746" s="8"/>
      <c r="C1746" s="8"/>
      <c r="D1746" s="8"/>
      <c r="E1746" s="98"/>
      <c r="F1746" s="98"/>
      <c r="G1746" s="98"/>
    </row>
    <row r="1747" spans="1:7" ht="20.100000000000001" customHeight="1" x14ac:dyDescent="0.25">
      <c r="A1747" s="99" t="s">
        <v>1205</v>
      </c>
      <c r="B1747" s="99"/>
      <c r="C1747" s="99"/>
      <c r="D1747" s="99"/>
      <c r="E1747" s="99"/>
      <c r="F1747" s="99"/>
      <c r="G1747" s="99"/>
    </row>
    <row r="1748" spans="1:7" ht="15" customHeight="1" x14ac:dyDescent="0.25">
      <c r="A1748" s="100" t="s">
        <v>593</v>
      </c>
      <c r="B1748" s="100"/>
      <c r="C1748" s="41" t="s">
        <v>3</v>
      </c>
      <c r="D1748" s="41" t="s">
        <v>4</v>
      </c>
      <c r="E1748" s="41" t="s">
        <v>594</v>
      </c>
      <c r="F1748" s="41" t="s">
        <v>595</v>
      </c>
      <c r="G1748" s="42" t="s">
        <v>596</v>
      </c>
    </row>
    <row r="1749" spans="1:7" ht="15" customHeight="1" x14ac:dyDescent="0.25">
      <c r="A1749" s="28" t="s">
        <v>1206</v>
      </c>
      <c r="B1749" s="29" t="s">
        <v>1207</v>
      </c>
      <c r="C1749" s="28" t="s">
        <v>16</v>
      </c>
      <c r="D1749" s="28" t="s">
        <v>138</v>
      </c>
      <c r="E1749" s="30">
        <v>1</v>
      </c>
      <c r="F1749" s="31">
        <v>127.13</v>
      </c>
      <c r="G1749" s="34">
        <f>TRUNC(TRUNC(E1749,8)*F1749,2)</f>
        <v>127.13</v>
      </c>
    </row>
    <row r="1750" spans="1:7" ht="15" customHeight="1" x14ac:dyDescent="0.25">
      <c r="A1750" s="28" t="s">
        <v>1177</v>
      </c>
      <c r="B1750" s="29" t="s">
        <v>1178</v>
      </c>
      <c r="C1750" s="28" t="s">
        <v>16</v>
      </c>
      <c r="D1750" s="28" t="s">
        <v>239</v>
      </c>
      <c r="E1750" s="30">
        <v>0.28000000000000003</v>
      </c>
      <c r="F1750" s="31">
        <v>0.23</v>
      </c>
      <c r="G1750" s="34">
        <f>TRUNC(TRUNC(E1750,8)*F1750,2)</f>
        <v>0.06</v>
      </c>
    </row>
    <row r="1751" spans="1:7" ht="15" customHeight="1" x14ac:dyDescent="0.25">
      <c r="A1751" s="8"/>
      <c r="B1751" s="8"/>
      <c r="C1751" s="8"/>
      <c r="D1751" s="8"/>
      <c r="E1751" s="101" t="s">
        <v>608</v>
      </c>
      <c r="F1751" s="101"/>
      <c r="G1751" s="43">
        <f>SUM(G1749:G1750)</f>
        <v>127.19</v>
      </c>
    </row>
    <row r="1752" spans="1:7" ht="15" customHeight="1" x14ac:dyDescent="0.25">
      <c r="A1752" s="100" t="s">
        <v>614</v>
      </c>
      <c r="B1752" s="100"/>
      <c r="C1752" s="41" t="s">
        <v>3</v>
      </c>
      <c r="D1752" s="41" t="s">
        <v>4</v>
      </c>
      <c r="E1752" s="41" t="s">
        <v>594</v>
      </c>
      <c r="F1752" s="41" t="s">
        <v>595</v>
      </c>
      <c r="G1752" s="42" t="s">
        <v>596</v>
      </c>
    </row>
    <row r="1753" spans="1:7" ht="21" customHeight="1" x14ac:dyDescent="0.25">
      <c r="A1753" s="28" t="s">
        <v>1174</v>
      </c>
      <c r="B1753" s="29" t="s">
        <v>959</v>
      </c>
      <c r="C1753" s="28" t="s">
        <v>16</v>
      </c>
      <c r="D1753" s="28" t="s">
        <v>633</v>
      </c>
      <c r="E1753" s="30">
        <v>0.39196553000000001</v>
      </c>
      <c r="F1753" s="31">
        <v>22.26</v>
      </c>
      <c r="G1753" s="34">
        <f>TRUNC(TRUNC(E1753,8)*F1753,2)</f>
        <v>8.7200000000000006</v>
      </c>
    </row>
    <row r="1754" spans="1:7" ht="21" customHeight="1" x14ac:dyDescent="0.25">
      <c r="A1754" s="28" t="s">
        <v>1175</v>
      </c>
      <c r="B1754" s="29" t="s">
        <v>961</v>
      </c>
      <c r="C1754" s="28" t="s">
        <v>16</v>
      </c>
      <c r="D1754" s="28" t="s">
        <v>633</v>
      </c>
      <c r="E1754" s="30">
        <v>0.39257927999999997</v>
      </c>
      <c r="F1754" s="31">
        <v>27.25</v>
      </c>
      <c r="G1754" s="34">
        <f>TRUNC(TRUNC(E1754,8)*F1754,2)</f>
        <v>10.69</v>
      </c>
    </row>
    <row r="1755" spans="1:7" ht="18" customHeight="1" x14ac:dyDescent="0.25">
      <c r="A1755" s="8"/>
      <c r="B1755" s="8"/>
      <c r="C1755" s="8"/>
      <c r="D1755" s="8"/>
      <c r="E1755" s="101" t="s">
        <v>621</v>
      </c>
      <c r="F1755" s="101"/>
      <c r="G1755" s="43">
        <f>SUM(G1753:G1754)</f>
        <v>19.41</v>
      </c>
    </row>
    <row r="1756" spans="1:7" ht="15" customHeight="1" x14ac:dyDescent="0.25">
      <c r="A1756" s="8"/>
      <c r="B1756" s="8"/>
      <c r="C1756" s="8"/>
      <c r="D1756" s="8"/>
      <c r="E1756" s="97" t="s">
        <v>609</v>
      </c>
      <c r="F1756" s="97"/>
      <c r="G1756" s="44">
        <f>ROUND(SUM(G1751,G1755),2)</f>
        <v>146.6</v>
      </c>
    </row>
    <row r="1757" spans="1:7" ht="15" customHeight="1" x14ac:dyDescent="0.25">
      <c r="A1757" s="8"/>
      <c r="B1757" s="8"/>
      <c r="C1757" s="8"/>
      <c r="D1757" s="8"/>
      <c r="E1757" s="97" t="s">
        <v>610</v>
      </c>
      <c r="F1757" s="97"/>
      <c r="G1757" s="44">
        <f>ROUND(G1756*(29.84/100),2)</f>
        <v>43.75</v>
      </c>
    </row>
    <row r="1758" spans="1:7" ht="15" customHeight="1" x14ac:dyDescent="0.25">
      <c r="A1758" s="8"/>
      <c r="B1758" s="8"/>
      <c r="C1758" s="8"/>
      <c r="D1758" s="8"/>
      <c r="E1758" s="97" t="s">
        <v>611</v>
      </c>
      <c r="F1758" s="97"/>
      <c r="G1758" s="44">
        <f>G1757+G1756</f>
        <v>190.35</v>
      </c>
    </row>
    <row r="1759" spans="1:7" ht="15" customHeight="1" x14ac:dyDescent="0.25">
      <c r="A1759" s="8"/>
      <c r="B1759" s="8"/>
      <c r="C1759" s="8"/>
      <c r="D1759" s="8"/>
      <c r="E1759" s="97" t="s">
        <v>808</v>
      </c>
      <c r="F1759" s="97"/>
      <c r="G1759" s="45">
        <v>12</v>
      </c>
    </row>
    <row r="1760" spans="1:7" ht="9.9499999999999993" customHeight="1" x14ac:dyDescent="0.25">
      <c r="A1760" s="8"/>
      <c r="B1760" s="8"/>
      <c r="C1760" s="8"/>
      <c r="D1760" s="8"/>
      <c r="E1760" s="98"/>
      <c r="F1760" s="98"/>
      <c r="G1760" s="98"/>
    </row>
    <row r="1761" spans="1:7" ht="20.100000000000001" customHeight="1" x14ac:dyDescent="0.25">
      <c r="A1761" s="99" t="s">
        <v>1208</v>
      </c>
      <c r="B1761" s="99"/>
      <c r="C1761" s="99"/>
      <c r="D1761" s="99"/>
      <c r="E1761" s="99"/>
      <c r="F1761" s="99"/>
      <c r="G1761" s="99"/>
    </row>
    <row r="1762" spans="1:7" ht="15" customHeight="1" x14ac:dyDescent="0.25">
      <c r="A1762" s="100" t="s">
        <v>593</v>
      </c>
      <c r="B1762" s="100"/>
      <c r="C1762" s="41" t="s">
        <v>3</v>
      </c>
      <c r="D1762" s="41" t="s">
        <v>4</v>
      </c>
      <c r="E1762" s="41" t="s">
        <v>594</v>
      </c>
      <c r="F1762" s="41" t="s">
        <v>595</v>
      </c>
      <c r="G1762" s="42" t="s">
        <v>596</v>
      </c>
    </row>
    <row r="1763" spans="1:7" ht="21" customHeight="1" x14ac:dyDescent="0.25">
      <c r="A1763" s="28" t="s">
        <v>1209</v>
      </c>
      <c r="B1763" s="29" t="s">
        <v>1210</v>
      </c>
      <c r="C1763" s="28" t="s">
        <v>39</v>
      </c>
      <c r="D1763" s="28" t="s">
        <v>22</v>
      </c>
      <c r="E1763" s="30">
        <v>1</v>
      </c>
      <c r="F1763" s="31">
        <v>176.82</v>
      </c>
      <c r="G1763" s="34">
        <f>TRUNC(TRUNC(E1763,8)*F1763,2)</f>
        <v>176.82</v>
      </c>
    </row>
    <row r="1764" spans="1:7" ht="29.1" customHeight="1" x14ac:dyDescent="0.25">
      <c r="A1764" s="28" t="s">
        <v>1211</v>
      </c>
      <c r="B1764" s="29" t="s">
        <v>1212</v>
      </c>
      <c r="C1764" s="28" t="s">
        <v>39</v>
      </c>
      <c r="D1764" s="28" t="s">
        <v>22</v>
      </c>
      <c r="E1764" s="30">
        <v>6</v>
      </c>
      <c r="F1764" s="31">
        <v>14.79</v>
      </c>
      <c r="G1764" s="34">
        <f>TRUNC(TRUNC(E1764,8)*F1764,2)</f>
        <v>88.74</v>
      </c>
    </row>
    <row r="1765" spans="1:7" ht="15" customHeight="1" x14ac:dyDescent="0.25">
      <c r="A1765" s="8"/>
      <c r="B1765" s="8"/>
      <c r="C1765" s="8"/>
      <c r="D1765" s="8"/>
      <c r="E1765" s="101" t="s">
        <v>608</v>
      </c>
      <c r="F1765" s="101"/>
      <c r="G1765" s="43">
        <f>SUM(G1763:G1764)</f>
        <v>265.56</v>
      </c>
    </row>
    <row r="1766" spans="1:7" ht="15" customHeight="1" x14ac:dyDescent="0.25">
      <c r="A1766" s="100" t="s">
        <v>614</v>
      </c>
      <c r="B1766" s="100"/>
      <c r="C1766" s="41" t="s">
        <v>3</v>
      </c>
      <c r="D1766" s="41" t="s">
        <v>4</v>
      </c>
      <c r="E1766" s="41" t="s">
        <v>594</v>
      </c>
      <c r="F1766" s="41" t="s">
        <v>595</v>
      </c>
      <c r="G1766" s="42" t="s">
        <v>596</v>
      </c>
    </row>
    <row r="1767" spans="1:7" ht="21" customHeight="1" x14ac:dyDescent="0.25">
      <c r="A1767" s="28" t="s">
        <v>960</v>
      </c>
      <c r="B1767" s="29" t="s">
        <v>961</v>
      </c>
      <c r="C1767" s="28" t="s">
        <v>39</v>
      </c>
      <c r="D1767" s="28" t="s">
        <v>617</v>
      </c>
      <c r="E1767" s="30">
        <v>0.74552160000000001</v>
      </c>
      <c r="F1767" s="31">
        <v>27.24</v>
      </c>
      <c r="G1767" s="34">
        <f>TRUNC(TRUNC(E1767,8)*F1767,2)</f>
        <v>20.3</v>
      </c>
    </row>
    <row r="1768" spans="1:7" ht="15" customHeight="1" x14ac:dyDescent="0.25">
      <c r="A1768" s="28" t="s">
        <v>747</v>
      </c>
      <c r="B1768" s="29" t="s">
        <v>635</v>
      </c>
      <c r="C1768" s="28" t="s">
        <v>39</v>
      </c>
      <c r="D1768" s="28" t="s">
        <v>617</v>
      </c>
      <c r="E1768" s="30">
        <v>0.23358497</v>
      </c>
      <c r="F1768" s="31">
        <v>23.06</v>
      </c>
      <c r="G1768" s="34">
        <f>TRUNC(TRUNC(E1768,8)*F1768,2)</f>
        <v>5.38</v>
      </c>
    </row>
    <row r="1769" spans="1:7" ht="18" customHeight="1" x14ac:dyDescent="0.25">
      <c r="A1769" s="8"/>
      <c r="B1769" s="8"/>
      <c r="C1769" s="8"/>
      <c r="D1769" s="8"/>
      <c r="E1769" s="101" t="s">
        <v>621</v>
      </c>
      <c r="F1769" s="101"/>
      <c r="G1769" s="43">
        <f>SUM(G1767:G1768)</f>
        <v>25.68</v>
      </c>
    </row>
    <row r="1770" spans="1:7" ht="15" customHeight="1" x14ac:dyDescent="0.25">
      <c r="A1770" s="8"/>
      <c r="B1770" s="8"/>
      <c r="C1770" s="8"/>
      <c r="D1770" s="8"/>
      <c r="E1770" s="97" t="s">
        <v>609</v>
      </c>
      <c r="F1770" s="97"/>
      <c r="G1770" s="44">
        <f>ROUND(SUM(G1765,G1769),2)</f>
        <v>291.24</v>
      </c>
    </row>
    <row r="1771" spans="1:7" ht="15" customHeight="1" x14ac:dyDescent="0.25">
      <c r="A1771" s="8"/>
      <c r="B1771" s="8"/>
      <c r="C1771" s="8"/>
      <c r="D1771" s="8"/>
      <c r="E1771" s="97" t="s">
        <v>610</v>
      </c>
      <c r="F1771" s="97"/>
      <c r="G1771" s="44">
        <f>ROUND(G1770*(29.84/100),2)</f>
        <v>86.91</v>
      </c>
    </row>
    <row r="1772" spans="1:7" ht="15" customHeight="1" x14ac:dyDescent="0.25">
      <c r="A1772" s="8"/>
      <c r="B1772" s="8"/>
      <c r="C1772" s="8"/>
      <c r="D1772" s="8"/>
      <c r="E1772" s="97" t="s">
        <v>611</v>
      </c>
      <c r="F1772" s="97"/>
      <c r="G1772" s="44">
        <f>G1771+G1770</f>
        <v>378.15</v>
      </c>
    </row>
    <row r="1773" spans="1:7" ht="15" customHeight="1" x14ac:dyDescent="0.25">
      <c r="A1773" s="8"/>
      <c r="B1773" s="8"/>
      <c r="C1773" s="8"/>
      <c r="D1773" s="8"/>
      <c r="E1773" s="97" t="s">
        <v>622</v>
      </c>
      <c r="F1773" s="97"/>
      <c r="G1773" s="45">
        <v>8</v>
      </c>
    </row>
    <row r="1774" spans="1:7" ht="9.9499999999999993" customHeight="1" x14ac:dyDescent="0.25">
      <c r="A1774" s="8"/>
      <c r="B1774" s="8"/>
      <c r="C1774" s="8"/>
      <c r="D1774" s="8"/>
      <c r="E1774" s="98"/>
      <c r="F1774" s="98"/>
      <c r="G1774" s="98"/>
    </row>
    <row r="1775" spans="1:7" ht="20.100000000000001" customHeight="1" x14ac:dyDescent="0.25">
      <c r="A1775" s="99" t="s">
        <v>1213</v>
      </c>
      <c r="B1775" s="99"/>
      <c r="C1775" s="99"/>
      <c r="D1775" s="99"/>
      <c r="E1775" s="99"/>
      <c r="F1775" s="99"/>
      <c r="G1775" s="99"/>
    </row>
    <row r="1776" spans="1:7" ht="15" customHeight="1" x14ac:dyDescent="0.25">
      <c r="A1776" s="100" t="s">
        <v>593</v>
      </c>
      <c r="B1776" s="100"/>
      <c r="C1776" s="41" t="s">
        <v>3</v>
      </c>
      <c r="D1776" s="41" t="s">
        <v>4</v>
      </c>
      <c r="E1776" s="41" t="s">
        <v>594</v>
      </c>
      <c r="F1776" s="41" t="s">
        <v>595</v>
      </c>
      <c r="G1776" s="42" t="s">
        <v>596</v>
      </c>
    </row>
    <row r="1777" spans="1:7" ht="21" customHeight="1" x14ac:dyDescent="0.25">
      <c r="A1777" s="28" t="s">
        <v>1214</v>
      </c>
      <c r="B1777" s="29" t="s">
        <v>1215</v>
      </c>
      <c r="C1777" s="28" t="s">
        <v>39</v>
      </c>
      <c r="D1777" s="28" t="s">
        <v>22</v>
      </c>
      <c r="E1777" s="30">
        <v>1</v>
      </c>
      <c r="F1777" s="31">
        <v>152.13999999999999</v>
      </c>
      <c r="G1777" s="34">
        <f>TRUNC(TRUNC(E1777,8)*F1777,2)</f>
        <v>152.13999999999999</v>
      </c>
    </row>
    <row r="1778" spans="1:7" ht="29.1" customHeight="1" x14ac:dyDescent="0.25">
      <c r="A1778" s="28" t="s">
        <v>1211</v>
      </c>
      <c r="B1778" s="29" t="s">
        <v>1212</v>
      </c>
      <c r="C1778" s="28" t="s">
        <v>39</v>
      </c>
      <c r="D1778" s="28" t="s">
        <v>22</v>
      </c>
      <c r="E1778" s="30">
        <v>6</v>
      </c>
      <c r="F1778" s="31">
        <v>14.79</v>
      </c>
      <c r="G1778" s="34">
        <f>TRUNC(TRUNC(E1778,8)*F1778,2)</f>
        <v>88.74</v>
      </c>
    </row>
    <row r="1779" spans="1:7" ht="15" customHeight="1" x14ac:dyDescent="0.25">
      <c r="A1779" s="8"/>
      <c r="B1779" s="8"/>
      <c r="C1779" s="8"/>
      <c r="D1779" s="8"/>
      <c r="E1779" s="101" t="s">
        <v>608</v>
      </c>
      <c r="F1779" s="101"/>
      <c r="G1779" s="43">
        <f>SUM(G1777:G1778)</f>
        <v>240.88</v>
      </c>
    </row>
    <row r="1780" spans="1:7" ht="15" customHeight="1" x14ac:dyDescent="0.25">
      <c r="A1780" s="100" t="s">
        <v>614</v>
      </c>
      <c r="B1780" s="100"/>
      <c r="C1780" s="41" t="s">
        <v>3</v>
      </c>
      <c r="D1780" s="41" t="s">
        <v>4</v>
      </c>
      <c r="E1780" s="41" t="s">
        <v>594</v>
      </c>
      <c r="F1780" s="41" t="s">
        <v>595</v>
      </c>
      <c r="G1780" s="42" t="s">
        <v>596</v>
      </c>
    </row>
    <row r="1781" spans="1:7" ht="21" customHeight="1" x14ac:dyDescent="0.25">
      <c r="A1781" s="28" t="s">
        <v>960</v>
      </c>
      <c r="B1781" s="29" t="s">
        <v>961</v>
      </c>
      <c r="C1781" s="28" t="s">
        <v>39</v>
      </c>
      <c r="D1781" s="28" t="s">
        <v>617</v>
      </c>
      <c r="E1781" s="30">
        <v>0.74516349999999998</v>
      </c>
      <c r="F1781" s="31">
        <v>27.24</v>
      </c>
      <c r="G1781" s="34">
        <f>TRUNC(TRUNC(E1781,8)*F1781,2)</f>
        <v>20.29</v>
      </c>
    </row>
    <row r="1782" spans="1:7" ht="15" customHeight="1" x14ac:dyDescent="0.25">
      <c r="A1782" s="28" t="s">
        <v>747</v>
      </c>
      <c r="B1782" s="29" t="s">
        <v>635</v>
      </c>
      <c r="C1782" s="28" t="s">
        <v>39</v>
      </c>
      <c r="D1782" s="28" t="s">
        <v>617</v>
      </c>
      <c r="E1782" s="30">
        <v>0.23347216000000001</v>
      </c>
      <c r="F1782" s="31">
        <v>23.06</v>
      </c>
      <c r="G1782" s="34">
        <f>TRUNC(TRUNC(E1782,8)*F1782,2)</f>
        <v>5.38</v>
      </c>
    </row>
    <row r="1783" spans="1:7" ht="18" customHeight="1" x14ac:dyDescent="0.25">
      <c r="A1783" s="8"/>
      <c r="B1783" s="8"/>
      <c r="C1783" s="8"/>
      <c r="D1783" s="8"/>
      <c r="E1783" s="101" t="s">
        <v>621</v>
      </c>
      <c r="F1783" s="101"/>
      <c r="G1783" s="43">
        <f>SUM(G1781:G1782)</f>
        <v>25.669999999999998</v>
      </c>
    </row>
    <row r="1784" spans="1:7" ht="15" customHeight="1" x14ac:dyDescent="0.25">
      <c r="A1784" s="8"/>
      <c r="B1784" s="8"/>
      <c r="C1784" s="8"/>
      <c r="D1784" s="8"/>
      <c r="E1784" s="97" t="s">
        <v>609</v>
      </c>
      <c r="F1784" s="97"/>
      <c r="G1784" s="44">
        <f>ROUND(SUM(G1779,G1783),2)</f>
        <v>266.55</v>
      </c>
    </row>
    <row r="1785" spans="1:7" ht="15" customHeight="1" x14ac:dyDescent="0.25">
      <c r="A1785" s="8"/>
      <c r="B1785" s="8"/>
      <c r="C1785" s="8"/>
      <c r="D1785" s="8"/>
      <c r="E1785" s="97" t="s">
        <v>610</v>
      </c>
      <c r="F1785" s="97"/>
      <c r="G1785" s="44">
        <f>ROUND(G1784*(29.84/100),2)</f>
        <v>79.540000000000006</v>
      </c>
    </row>
    <row r="1786" spans="1:7" ht="15" customHeight="1" x14ac:dyDescent="0.25">
      <c r="A1786" s="8"/>
      <c r="B1786" s="8"/>
      <c r="C1786" s="8"/>
      <c r="D1786" s="8"/>
      <c r="E1786" s="97" t="s">
        <v>611</v>
      </c>
      <c r="F1786" s="97"/>
      <c r="G1786" s="44">
        <f>G1785+G1784</f>
        <v>346.09000000000003</v>
      </c>
    </row>
    <row r="1787" spans="1:7" ht="15" customHeight="1" x14ac:dyDescent="0.25">
      <c r="A1787" s="8"/>
      <c r="B1787" s="8"/>
      <c r="C1787" s="8"/>
      <c r="D1787" s="8"/>
      <c r="E1787" s="97" t="s">
        <v>622</v>
      </c>
      <c r="F1787" s="97"/>
      <c r="G1787" s="45">
        <v>4</v>
      </c>
    </row>
    <row r="1788" spans="1:7" ht="9.9499999999999993" customHeight="1" x14ac:dyDescent="0.25">
      <c r="A1788" s="8"/>
      <c r="B1788" s="8"/>
      <c r="C1788" s="8"/>
      <c r="D1788" s="8"/>
      <c r="E1788" s="98"/>
      <c r="F1788" s="98"/>
      <c r="G1788" s="98"/>
    </row>
    <row r="1789" spans="1:7" ht="20.100000000000001" customHeight="1" x14ac:dyDescent="0.25">
      <c r="A1789" s="99" t="s">
        <v>1216</v>
      </c>
      <c r="B1789" s="99"/>
      <c r="C1789" s="99"/>
      <c r="D1789" s="99"/>
      <c r="E1789" s="99"/>
      <c r="F1789" s="99"/>
      <c r="G1789" s="99"/>
    </row>
    <row r="1790" spans="1:7" ht="15" customHeight="1" x14ac:dyDescent="0.25">
      <c r="A1790" s="100" t="s">
        <v>813</v>
      </c>
      <c r="B1790" s="100"/>
      <c r="C1790" s="41" t="s">
        <v>3</v>
      </c>
      <c r="D1790" s="41" t="s">
        <v>4</v>
      </c>
      <c r="E1790" s="41" t="s">
        <v>594</v>
      </c>
      <c r="F1790" s="41" t="s">
        <v>595</v>
      </c>
      <c r="G1790" s="42" t="s">
        <v>596</v>
      </c>
    </row>
    <row r="1791" spans="1:7" ht="15" customHeight="1" x14ac:dyDescent="0.25">
      <c r="A1791" s="28" t="s">
        <v>1217</v>
      </c>
      <c r="B1791" s="29" t="s">
        <v>1218</v>
      </c>
      <c r="C1791" s="28" t="s">
        <v>145</v>
      </c>
      <c r="D1791" s="28" t="s">
        <v>633</v>
      </c>
      <c r="E1791" s="30">
        <v>0.21053583000000001</v>
      </c>
      <c r="F1791" s="31">
        <v>3.79</v>
      </c>
      <c r="G1791" s="34">
        <f>ROUND(ROUND(E1791,8)*F1791,2)</f>
        <v>0.8</v>
      </c>
    </row>
    <row r="1792" spans="1:7" ht="15" customHeight="1" x14ac:dyDescent="0.25">
      <c r="A1792" s="8"/>
      <c r="B1792" s="8"/>
      <c r="C1792" s="8"/>
      <c r="D1792" s="8"/>
      <c r="E1792" s="101" t="s">
        <v>818</v>
      </c>
      <c r="F1792" s="101"/>
      <c r="G1792" s="43">
        <f>SUM(G1791:G1791)</f>
        <v>0.8</v>
      </c>
    </row>
    <row r="1793" spans="1:7" ht="15" customHeight="1" x14ac:dyDescent="0.25">
      <c r="A1793" s="100" t="s">
        <v>593</v>
      </c>
      <c r="B1793" s="100"/>
      <c r="C1793" s="41" t="s">
        <v>3</v>
      </c>
      <c r="D1793" s="41" t="s">
        <v>4</v>
      </c>
      <c r="E1793" s="41" t="s">
        <v>594</v>
      </c>
      <c r="F1793" s="41" t="s">
        <v>595</v>
      </c>
      <c r="G1793" s="42" t="s">
        <v>596</v>
      </c>
    </row>
    <row r="1794" spans="1:7" ht="21" customHeight="1" x14ac:dyDescent="0.25">
      <c r="A1794" s="28" t="s">
        <v>1219</v>
      </c>
      <c r="B1794" s="29" t="s">
        <v>1220</v>
      </c>
      <c r="C1794" s="28" t="s">
        <v>145</v>
      </c>
      <c r="D1794" s="28" t="s">
        <v>138</v>
      </c>
      <c r="E1794" s="30">
        <v>1</v>
      </c>
      <c r="F1794" s="31">
        <v>82.24</v>
      </c>
      <c r="G1794" s="34">
        <f>ROUND(ROUND(E1794,8)*F1794,2)</f>
        <v>82.24</v>
      </c>
    </row>
    <row r="1795" spans="1:7" ht="15" customHeight="1" x14ac:dyDescent="0.25">
      <c r="A1795" s="8"/>
      <c r="B1795" s="8"/>
      <c r="C1795" s="8"/>
      <c r="D1795" s="8"/>
      <c r="E1795" s="101" t="s">
        <v>608</v>
      </c>
      <c r="F1795" s="101"/>
      <c r="G1795" s="43">
        <f>SUM(G1794:G1794)</f>
        <v>82.24</v>
      </c>
    </row>
    <row r="1796" spans="1:7" ht="15" customHeight="1" x14ac:dyDescent="0.25">
      <c r="A1796" s="100" t="s">
        <v>821</v>
      </c>
      <c r="B1796" s="100"/>
      <c r="C1796" s="41" t="s">
        <v>3</v>
      </c>
      <c r="D1796" s="41" t="s">
        <v>4</v>
      </c>
      <c r="E1796" s="41" t="s">
        <v>594</v>
      </c>
      <c r="F1796" s="41" t="s">
        <v>595</v>
      </c>
      <c r="G1796" s="42" t="s">
        <v>596</v>
      </c>
    </row>
    <row r="1797" spans="1:7" ht="15" customHeight="1" x14ac:dyDescent="0.25">
      <c r="A1797" s="28" t="s">
        <v>1221</v>
      </c>
      <c r="B1797" s="29" t="s">
        <v>1222</v>
      </c>
      <c r="C1797" s="28" t="s">
        <v>145</v>
      </c>
      <c r="D1797" s="28" t="s">
        <v>633</v>
      </c>
      <c r="E1797" s="30">
        <v>0.23860170999999999</v>
      </c>
      <c r="F1797" s="31">
        <v>17.03</v>
      </c>
      <c r="G1797" s="34">
        <f>ROUND(ROUND(E1797,8)*F1797,2)</f>
        <v>4.0599999999999996</v>
      </c>
    </row>
    <row r="1798" spans="1:7" ht="15" customHeight="1" x14ac:dyDescent="0.25">
      <c r="A1798" s="8"/>
      <c r="B1798" s="8"/>
      <c r="C1798" s="8"/>
      <c r="D1798" s="8"/>
      <c r="E1798" s="101" t="s">
        <v>826</v>
      </c>
      <c r="F1798" s="101"/>
      <c r="G1798" s="43">
        <f>SUM(G1797:G1797)</f>
        <v>4.0599999999999996</v>
      </c>
    </row>
    <row r="1799" spans="1:7" ht="15" customHeight="1" x14ac:dyDescent="0.25">
      <c r="A1799" s="8"/>
      <c r="B1799" s="8"/>
      <c r="C1799" s="8"/>
      <c r="D1799" s="8"/>
      <c r="E1799" s="97" t="s">
        <v>609</v>
      </c>
      <c r="F1799" s="97"/>
      <c r="G1799" s="44">
        <f>ROUND(SUM(G1792,G1795,G1798),2)</f>
        <v>87.1</v>
      </c>
    </row>
    <row r="1800" spans="1:7" ht="15" customHeight="1" x14ac:dyDescent="0.25">
      <c r="A1800" s="8"/>
      <c r="B1800" s="8"/>
      <c r="C1800" s="8"/>
      <c r="D1800" s="8"/>
      <c r="E1800" s="97" t="s">
        <v>610</v>
      </c>
      <c r="F1800" s="97"/>
      <c r="G1800" s="44">
        <f>ROUND(G1799*(29.84/100),2)</f>
        <v>25.99</v>
      </c>
    </row>
    <row r="1801" spans="1:7" ht="15" customHeight="1" x14ac:dyDescent="0.25">
      <c r="A1801" s="8"/>
      <c r="B1801" s="8"/>
      <c r="C1801" s="8"/>
      <c r="D1801" s="8"/>
      <c r="E1801" s="97" t="s">
        <v>611</v>
      </c>
      <c r="F1801" s="97"/>
      <c r="G1801" s="44">
        <f>G1800+G1799</f>
        <v>113.08999999999999</v>
      </c>
    </row>
    <row r="1802" spans="1:7" ht="15" customHeight="1" x14ac:dyDescent="0.25">
      <c r="A1802" s="8"/>
      <c r="B1802" s="8"/>
      <c r="C1802" s="8"/>
      <c r="D1802" s="8"/>
      <c r="E1802" s="97" t="s">
        <v>808</v>
      </c>
      <c r="F1802" s="97"/>
      <c r="G1802" s="45">
        <v>16</v>
      </c>
    </row>
    <row r="1803" spans="1:7" ht="9.9499999999999993" customHeight="1" x14ac:dyDescent="0.25">
      <c r="A1803" s="8"/>
      <c r="B1803" s="8"/>
      <c r="C1803" s="8"/>
      <c r="D1803" s="8"/>
      <c r="E1803" s="98"/>
      <c r="F1803" s="98"/>
      <c r="G1803" s="98"/>
    </row>
    <row r="1804" spans="1:7" ht="20.100000000000001" customHeight="1" x14ac:dyDescent="0.25">
      <c r="A1804" s="99" t="s">
        <v>1223</v>
      </c>
      <c r="B1804" s="99"/>
      <c r="C1804" s="99"/>
      <c r="D1804" s="99"/>
      <c r="E1804" s="99"/>
      <c r="F1804" s="99"/>
      <c r="G1804" s="99"/>
    </row>
    <row r="1805" spans="1:7" ht="15" customHeight="1" x14ac:dyDescent="0.25">
      <c r="A1805" s="100" t="s">
        <v>593</v>
      </c>
      <c r="B1805" s="100"/>
      <c r="C1805" s="41" t="s">
        <v>3</v>
      </c>
      <c r="D1805" s="41" t="s">
        <v>4</v>
      </c>
      <c r="E1805" s="41" t="s">
        <v>594</v>
      </c>
      <c r="F1805" s="41" t="s">
        <v>595</v>
      </c>
      <c r="G1805" s="42" t="s">
        <v>596</v>
      </c>
    </row>
    <row r="1806" spans="1:7" ht="15" customHeight="1" x14ac:dyDescent="0.25">
      <c r="A1806" s="28" t="s">
        <v>1224</v>
      </c>
      <c r="B1806" s="29" t="s">
        <v>1225</v>
      </c>
      <c r="C1806" s="28" t="s">
        <v>197</v>
      </c>
      <c r="D1806" s="28" t="s">
        <v>22</v>
      </c>
      <c r="E1806" s="30">
        <v>1</v>
      </c>
      <c r="F1806" s="32">
        <v>248.3</v>
      </c>
      <c r="G1806" s="35">
        <f>ROUND(ROUND(E1806,8)*F1806,4)</f>
        <v>248.3</v>
      </c>
    </row>
    <row r="1807" spans="1:7" ht="15" customHeight="1" x14ac:dyDescent="0.25">
      <c r="A1807" s="28" t="s">
        <v>1226</v>
      </c>
      <c r="B1807" s="29" t="s">
        <v>1227</v>
      </c>
      <c r="C1807" s="28" t="s">
        <v>197</v>
      </c>
      <c r="D1807" s="28" t="s">
        <v>22</v>
      </c>
      <c r="E1807" s="30">
        <v>1</v>
      </c>
      <c r="F1807" s="32">
        <v>33.15</v>
      </c>
      <c r="G1807" s="35">
        <f>ROUND(ROUND(E1807,8)*F1807,4)</f>
        <v>33.15</v>
      </c>
    </row>
    <row r="1808" spans="1:7" ht="15" customHeight="1" x14ac:dyDescent="0.25">
      <c r="A1808" s="8"/>
      <c r="B1808" s="8"/>
      <c r="C1808" s="8"/>
      <c r="D1808" s="8"/>
      <c r="E1808" s="101" t="s">
        <v>608</v>
      </c>
      <c r="F1808" s="101"/>
      <c r="G1808" s="46">
        <f>SUM(G1806:G1807)</f>
        <v>281.45</v>
      </c>
    </row>
    <row r="1809" spans="1:7" ht="15" customHeight="1" x14ac:dyDescent="0.25">
      <c r="A1809" s="100" t="s">
        <v>821</v>
      </c>
      <c r="B1809" s="100"/>
      <c r="C1809" s="41" t="s">
        <v>3</v>
      </c>
      <c r="D1809" s="41" t="s">
        <v>4</v>
      </c>
      <c r="E1809" s="41" t="s">
        <v>594</v>
      </c>
      <c r="F1809" s="41" t="s">
        <v>595</v>
      </c>
      <c r="G1809" s="42" t="s">
        <v>596</v>
      </c>
    </row>
    <row r="1810" spans="1:7" ht="15" customHeight="1" x14ac:dyDescent="0.25">
      <c r="A1810" s="28" t="s">
        <v>1228</v>
      </c>
      <c r="B1810" s="29" t="s">
        <v>1229</v>
      </c>
      <c r="C1810" s="28" t="s">
        <v>197</v>
      </c>
      <c r="D1810" s="28" t="s">
        <v>617</v>
      </c>
      <c r="E1810" s="30">
        <v>0.30576249999999999</v>
      </c>
      <c r="F1810" s="32">
        <v>19.418900000000001</v>
      </c>
      <c r="G1810" s="35">
        <f>ROUND(ROUND(E1810,8)*F1810,4)</f>
        <v>5.9375999999999998</v>
      </c>
    </row>
    <row r="1811" spans="1:7" ht="15" customHeight="1" x14ac:dyDescent="0.25">
      <c r="A1811" s="28" t="s">
        <v>893</v>
      </c>
      <c r="B1811" s="29" t="s">
        <v>894</v>
      </c>
      <c r="C1811" s="28" t="s">
        <v>197</v>
      </c>
      <c r="D1811" s="28" t="s">
        <v>617</v>
      </c>
      <c r="E1811" s="30">
        <v>0.39067372</v>
      </c>
      <c r="F1811" s="32">
        <v>24.5884</v>
      </c>
      <c r="G1811" s="35">
        <f>ROUND(ROUND(E1811,8)*F1811,4)</f>
        <v>9.6059999999999999</v>
      </c>
    </row>
    <row r="1812" spans="1:7" ht="15" customHeight="1" x14ac:dyDescent="0.25">
      <c r="A1812" s="8"/>
      <c r="B1812" s="8"/>
      <c r="C1812" s="8"/>
      <c r="D1812" s="8"/>
      <c r="E1812" s="101" t="s">
        <v>826</v>
      </c>
      <c r="F1812" s="101"/>
      <c r="G1812" s="46">
        <f>SUM(G1810:G1811)</f>
        <v>15.5436</v>
      </c>
    </row>
    <row r="1813" spans="1:7" ht="15" customHeight="1" x14ac:dyDescent="0.25">
      <c r="A1813" s="8"/>
      <c r="B1813" s="8"/>
      <c r="C1813" s="8"/>
      <c r="D1813" s="8"/>
      <c r="E1813" s="97" t="s">
        <v>609</v>
      </c>
      <c r="F1813" s="97"/>
      <c r="G1813" s="44">
        <f>ROUND(SUM(G1808,G1812),2)</f>
        <v>296.99</v>
      </c>
    </row>
    <row r="1814" spans="1:7" ht="15" customHeight="1" x14ac:dyDescent="0.25">
      <c r="A1814" s="8"/>
      <c r="B1814" s="8"/>
      <c r="C1814" s="8"/>
      <c r="D1814" s="8"/>
      <c r="E1814" s="97" t="s">
        <v>610</v>
      </c>
      <c r="F1814" s="97"/>
      <c r="G1814" s="44">
        <f>ROUND(G1813*(29.84/100),2)</f>
        <v>88.62</v>
      </c>
    </row>
    <row r="1815" spans="1:7" ht="15" customHeight="1" x14ac:dyDescent="0.25">
      <c r="A1815" s="8"/>
      <c r="B1815" s="8"/>
      <c r="C1815" s="8"/>
      <c r="D1815" s="8"/>
      <c r="E1815" s="97" t="s">
        <v>611</v>
      </c>
      <c r="F1815" s="97"/>
      <c r="G1815" s="44">
        <f>G1814+G1813</f>
        <v>385.61</v>
      </c>
    </row>
    <row r="1816" spans="1:7" ht="15" customHeight="1" x14ac:dyDescent="0.25">
      <c r="A1816" s="8"/>
      <c r="B1816" s="8"/>
      <c r="C1816" s="8"/>
      <c r="D1816" s="8"/>
      <c r="E1816" s="97" t="s">
        <v>622</v>
      </c>
      <c r="F1816" s="97"/>
      <c r="G1816" s="45">
        <v>4</v>
      </c>
    </row>
    <row r="1817" spans="1:7" ht="9.9499999999999993" customHeight="1" x14ac:dyDescent="0.25">
      <c r="A1817" s="8"/>
      <c r="B1817" s="8"/>
      <c r="C1817" s="8"/>
      <c r="D1817" s="8"/>
      <c r="E1817" s="98"/>
      <c r="F1817" s="98"/>
      <c r="G1817" s="98"/>
    </row>
    <row r="1818" spans="1:7" ht="20.100000000000001" customHeight="1" x14ac:dyDescent="0.25">
      <c r="A1818" s="99" t="s">
        <v>1230</v>
      </c>
      <c r="B1818" s="99"/>
      <c r="C1818" s="99"/>
      <c r="D1818" s="99"/>
      <c r="E1818" s="99"/>
      <c r="F1818" s="99"/>
      <c r="G1818" s="99"/>
    </row>
    <row r="1819" spans="1:7" ht="15" customHeight="1" x14ac:dyDescent="0.25">
      <c r="A1819" s="100" t="s">
        <v>593</v>
      </c>
      <c r="B1819" s="100"/>
      <c r="C1819" s="41" t="s">
        <v>3</v>
      </c>
      <c r="D1819" s="41" t="s">
        <v>4</v>
      </c>
      <c r="E1819" s="41" t="s">
        <v>594</v>
      </c>
      <c r="F1819" s="41" t="s">
        <v>595</v>
      </c>
      <c r="G1819" s="42" t="s">
        <v>596</v>
      </c>
    </row>
    <row r="1820" spans="1:7" ht="15" customHeight="1" x14ac:dyDescent="0.25">
      <c r="A1820" s="28" t="s">
        <v>1231</v>
      </c>
      <c r="B1820" s="29" t="s">
        <v>1232</v>
      </c>
      <c r="C1820" s="28" t="s">
        <v>16</v>
      </c>
      <c r="D1820" s="28" t="s">
        <v>138</v>
      </c>
      <c r="E1820" s="30">
        <v>1</v>
      </c>
      <c r="F1820" s="31">
        <v>41.08</v>
      </c>
      <c r="G1820" s="34">
        <f t="shared" ref="G1820:G1825" si="10">TRUNC(TRUNC(E1820,8)*F1820,2)</f>
        <v>41.08</v>
      </c>
    </row>
    <row r="1821" spans="1:7" ht="21" customHeight="1" x14ac:dyDescent="0.25">
      <c r="A1821" s="28" t="s">
        <v>1233</v>
      </c>
      <c r="B1821" s="29" t="s">
        <v>1234</v>
      </c>
      <c r="C1821" s="28" t="s">
        <v>16</v>
      </c>
      <c r="D1821" s="28" t="s">
        <v>138</v>
      </c>
      <c r="E1821" s="30">
        <v>1</v>
      </c>
      <c r="F1821" s="31">
        <v>636.97</v>
      </c>
      <c r="G1821" s="34">
        <f t="shared" si="10"/>
        <v>636.97</v>
      </c>
    </row>
    <row r="1822" spans="1:7" ht="15" customHeight="1" x14ac:dyDescent="0.25">
      <c r="A1822" s="28" t="s">
        <v>1168</v>
      </c>
      <c r="B1822" s="29" t="s">
        <v>1169</v>
      </c>
      <c r="C1822" s="28" t="s">
        <v>16</v>
      </c>
      <c r="D1822" s="28" t="s">
        <v>138</v>
      </c>
      <c r="E1822" s="30">
        <v>1</v>
      </c>
      <c r="F1822" s="31">
        <v>7.38</v>
      </c>
      <c r="G1822" s="34">
        <f t="shared" si="10"/>
        <v>7.38</v>
      </c>
    </row>
    <row r="1823" spans="1:7" ht="15" customHeight="1" x14ac:dyDescent="0.25">
      <c r="A1823" s="28" t="s">
        <v>659</v>
      </c>
      <c r="B1823" s="29" t="s">
        <v>660</v>
      </c>
      <c r="C1823" s="28" t="s">
        <v>16</v>
      </c>
      <c r="D1823" s="28" t="s">
        <v>252</v>
      </c>
      <c r="E1823" s="30">
        <v>1</v>
      </c>
      <c r="F1823" s="31">
        <v>13.9</v>
      </c>
      <c r="G1823" s="34">
        <f t="shared" si="10"/>
        <v>13.9</v>
      </c>
    </row>
    <row r="1824" spans="1:7" ht="15" customHeight="1" x14ac:dyDescent="0.25">
      <c r="A1824" s="28" t="s">
        <v>1170</v>
      </c>
      <c r="B1824" s="29" t="s">
        <v>1171</v>
      </c>
      <c r="C1824" s="28" t="s">
        <v>16</v>
      </c>
      <c r="D1824" s="28" t="s">
        <v>138</v>
      </c>
      <c r="E1824" s="30">
        <v>2</v>
      </c>
      <c r="F1824" s="31">
        <v>7.37</v>
      </c>
      <c r="G1824" s="34">
        <f t="shared" si="10"/>
        <v>14.74</v>
      </c>
    </row>
    <row r="1825" spans="1:7" ht="21" customHeight="1" x14ac:dyDescent="0.25">
      <c r="A1825" s="28" t="s">
        <v>777</v>
      </c>
      <c r="B1825" s="29" t="s">
        <v>778</v>
      </c>
      <c r="C1825" s="28" t="s">
        <v>16</v>
      </c>
      <c r="D1825" s="28" t="s">
        <v>252</v>
      </c>
      <c r="E1825" s="30">
        <v>0.09</v>
      </c>
      <c r="F1825" s="31">
        <v>4.38</v>
      </c>
      <c r="G1825" s="34">
        <f t="shared" si="10"/>
        <v>0.39</v>
      </c>
    </row>
    <row r="1826" spans="1:7" ht="15" customHeight="1" x14ac:dyDescent="0.25">
      <c r="A1826" s="8"/>
      <c r="B1826" s="8"/>
      <c r="C1826" s="8"/>
      <c r="D1826" s="8"/>
      <c r="E1826" s="101" t="s">
        <v>608</v>
      </c>
      <c r="F1826" s="101"/>
      <c r="G1826" s="43">
        <f>SUM(G1820:G1825)</f>
        <v>714.46</v>
      </c>
    </row>
    <row r="1827" spans="1:7" ht="15" customHeight="1" x14ac:dyDescent="0.25">
      <c r="A1827" s="100" t="s">
        <v>614</v>
      </c>
      <c r="B1827" s="100"/>
      <c r="C1827" s="41" t="s">
        <v>3</v>
      </c>
      <c r="D1827" s="41" t="s">
        <v>4</v>
      </c>
      <c r="E1827" s="41" t="s">
        <v>594</v>
      </c>
      <c r="F1827" s="41" t="s">
        <v>595</v>
      </c>
      <c r="G1827" s="42" t="s">
        <v>596</v>
      </c>
    </row>
    <row r="1828" spans="1:7" ht="21" customHeight="1" x14ac:dyDescent="0.25">
      <c r="A1828" s="28" t="s">
        <v>1174</v>
      </c>
      <c r="B1828" s="29" t="s">
        <v>959</v>
      </c>
      <c r="C1828" s="28" t="s">
        <v>16</v>
      </c>
      <c r="D1828" s="28" t="s">
        <v>633</v>
      </c>
      <c r="E1828" s="30">
        <v>2.3519592600000001</v>
      </c>
      <c r="F1828" s="31">
        <v>22.26</v>
      </c>
      <c r="G1828" s="34">
        <f>TRUNC(TRUNC(E1828,8)*F1828,2)</f>
        <v>52.35</v>
      </c>
    </row>
    <row r="1829" spans="1:7" ht="21" customHeight="1" x14ac:dyDescent="0.25">
      <c r="A1829" s="28" t="s">
        <v>1175</v>
      </c>
      <c r="B1829" s="29" t="s">
        <v>961</v>
      </c>
      <c r="C1829" s="28" t="s">
        <v>16</v>
      </c>
      <c r="D1829" s="28" t="s">
        <v>633</v>
      </c>
      <c r="E1829" s="30">
        <v>2.35257301</v>
      </c>
      <c r="F1829" s="31">
        <v>27.25</v>
      </c>
      <c r="G1829" s="34">
        <f>TRUNC(TRUNC(E1829,8)*F1829,2)</f>
        <v>64.099999999999994</v>
      </c>
    </row>
    <row r="1830" spans="1:7" ht="18" customHeight="1" x14ac:dyDescent="0.25">
      <c r="A1830" s="8"/>
      <c r="B1830" s="8"/>
      <c r="C1830" s="8"/>
      <c r="D1830" s="8"/>
      <c r="E1830" s="101" t="s">
        <v>621</v>
      </c>
      <c r="F1830" s="101"/>
      <c r="G1830" s="43">
        <f>SUM(G1828:G1829)</f>
        <v>116.44999999999999</v>
      </c>
    </row>
    <row r="1831" spans="1:7" ht="15" customHeight="1" x14ac:dyDescent="0.25">
      <c r="A1831" s="8"/>
      <c r="B1831" s="8"/>
      <c r="C1831" s="8"/>
      <c r="D1831" s="8"/>
      <c r="E1831" s="97" t="s">
        <v>609</v>
      </c>
      <c r="F1831" s="97"/>
      <c r="G1831" s="44">
        <f>ROUND(SUM(G1826,G1830),2)</f>
        <v>830.91</v>
      </c>
    </row>
    <row r="1832" spans="1:7" ht="15" customHeight="1" x14ac:dyDescent="0.25">
      <c r="A1832" s="8"/>
      <c r="B1832" s="8"/>
      <c r="C1832" s="8"/>
      <c r="D1832" s="8"/>
      <c r="E1832" s="97" t="s">
        <v>610</v>
      </c>
      <c r="F1832" s="97"/>
      <c r="G1832" s="44">
        <f>ROUND(G1831*(29.84/100),2)</f>
        <v>247.94</v>
      </c>
    </row>
    <row r="1833" spans="1:7" ht="15" customHeight="1" x14ac:dyDescent="0.25">
      <c r="A1833" s="8"/>
      <c r="B1833" s="8"/>
      <c r="C1833" s="8"/>
      <c r="D1833" s="8"/>
      <c r="E1833" s="97" t="s">
        <v>611</v>
      </c>
      <c r="F1833" s="97"/>
      <c r="G1833" s="44">
        <f>G1832+G1831</f>
        <v>1078.8499999999999</v>
      </c>
    </row>
    <row r="1834" spans="1:7" ht="15" customHeight="1" x14ac:dyDescent="0.25">
      <c r="A1834" s="8"/>
      <c r="B1834" s="8"/>
      <c r="C1834" s="8"/>
      <c r="D1834" s="8"/>
      <c r="E1834" s="97" t="s">
        <v>808</v>
      </c>
      <c r="F1834" s="97"/>
      <c r="G1834" s="45">
        <v>8</v>
      </c>
    </row>
    <row r="1835" spans="1:7" ht="9.9499999999999993" customHeight="1" x14ac:dyDescent="0.25">
      <c r="A1835" s="8"/>
      <c r="B1835" s="8"/>
      <c r="C1835" s="8"/>
      <c r="D1835" s="8"/>
      <c r="E1835" s="98"/>
      <c r="F1835" s="98"/>
      <c r="G1835" s="98"/>
    </row>
    <row r="1836" spans="1:7" ht="20.100000000000001" customHeight="1" x14ac:dyDescent="0.25">
      <c r="A1836" s="99" t="s">
        <v>1235</v>
      </c>
      <c r="B1836" s="99"/>
      <c r="C1836" s="99"/>
      <c r="D1836" s="99"/>
      <c r="E1836" s="99"/>
      <c r="F1836" s="99"/>
      <c r="G1836" s="99"/>
    </row>
    <row r="1837" spans="1:7" ht="15" customHeight="1" x14ac:dyDescent="0.25">
      <c r="A1837" s="100" t="s">
        <v>593</v>
      </c>
      <c r="B1837" s="100"/>
      <c r="C1837" s="41" t="s">
        <v>3</v>
      </c>
      <c r="D1837" s="41" t="s">
        <v>4</v>
      </c>
      <c r="E1837" s="41" t="s">
        <v>594</v>
      </c>
      <c r="F1837" s="41" t="s">
        <v>595</v>
      </c>
      <c r="G1837" s="42" t="s">
        <v>596</v>
      </c>
    </row>
    <row r="1838" spans="1:7" ht="15" customHeight="1" x14ac:dyDescent="0.25">
      <c r="A1838" s="28" t="s">
        <v>1236</v>
      </c>
      <c r="B1838" s="29" t="s">
        <v>1237</v>
      </c>
      <c r="C1838" s="28" t="s">
        <v>16</v>
      </c>
      <c r="D1838" s="28" t="s">
        <v>239</v>
      </c>
      <c r="E1838" s="30">
        <v>6</v>
      </c>
      <c r="F1838" s="31">
        <v>12.22</v>
      </c>
      <c r="G1838" s="34">
        <f>TRUNC(TRUNC(E1838,8)*F1838,2)</f>
        <v>73.319999999999993</v>
      </c>
    </row>
    <row r="1839" spans="1:7" ht="15" customHeight="1" x14ac:dyDescent="0.25">
      <c r="A1839" s="28" t="s">
        <v>1238</v>
      </c>
      <c r="B1839" s="29" t="s">
        <v>1239</v>
      </c>
      <c r="C1839" s="28" t="s">
        <v>16</v>
      </c>
      <c r="D1839" s="28" t="s">
        <v>26</v>
      </c>
      <c r="E1839" s="30">
        <v>0.6</v>
      </c>
      <c r="F1839" s="31">
        <v>141.12</v>
      </c>
      <c r="G1839" s="34">
        <f>TRUNC(TRUNC(E1839,8)*F1839,2)</f>
        <v>84.67</v>
      </c>
    </row>
    <row r="1840" spans="1:7" ht="15" customHeight="1" x14ac:dyDescent="0.25">
      <c r="A1840" s="28" t="s">
        <v>1240</v>
      </c>
      <c r="B1840" s="29" t="s">
        <v>1241</v>
      </c>
      <c r="C1840" s="28" t="s">
        <v>16</v>
      </c>
      <c r="D1840" s="28" t="s">
        <v>26</v>
      </c>
      <c r="E1840" s="30">
        <v>1</v>
      </c>
      <c r="F1840" s="31">
        <v>206.21</v>
      </c>
      <c r="G1840" s="34">
        <f>TRUNC(TRUNC(E1840,8)*F1840,2)</f>
        <v>206.21</v>
      </c>
    </row>
    <row r="1841" spans="1:7" ht="15" customHeight="1" x14ac:dyDescent="0.25">
      <c r="A1841" s="8"/>
      <c r="B1841" s="8"/>
      <c r="C1841" s="8"/>
      <c r="D1841" s="8"/>
      <c r="E1841" s="101" t="s">
        <v>608</v>
      </c>
      <c r="F1841" s="101"/>
      <c r="G1841" s="43">
        <f>SUM(G1838:G1840)</f>
        <v>364.20000000000005</v>
      </c>
    </row>
    <row r="1842" spans="1:7" ht="15" customHeight="1" x14ac:dyDescent="0.25">
      <c r="A1842" s="100" t="s">
        <v>614</v>
      </c>
      <c r="B1842" s="100"/>
      <c r="C1842" s="41" t="s">
        <v>3</v>
      </c>
      <c r="D1842" s="41" t="s">
        <v>4</v>
      </c>
      <c r="E1842" s="41" t="s">
        <v>594</v>
      </c>
      <c r="F1842" s="41" t="s">
        <v>595</v>
      </c>
      <c r="G1842" s="42" t="s">
        <v>596</v>
      </c>
    </row>
    <row r="1843" spans="1:7" ht="21" customHeight="1" x14ac:dyDescent="0.25">
      <c r="A1843" s="28" t="s">
        <v>1242</v>
      </c>
      <c r="B1843" s="29" t="s">
        <v>688</v>
      </c>
      <c r="C1843" s="28" t="s">
        <v>16</v>
      </c>
      <c r="D1843" s="28" t="s">
        <v>633</v>
      </c>
      <c r="E1843" s="30">
        <v>0.94081060000000005</v>
      </c>
      <c r="F1843" s="31">
        <v>22.64</v>
      </c>
      <c r="G1843" s="34">
        <f>TRUNC(TRUNC(E1843,8)*F1843,2)</f>
        <v>21.29</v>
      </c>
    </row>
    <row r="1844" spans="1:7" ht="15" customHeight="1" x14ac:dyDescent="0.25">
      <c r="A1844" s="28" t="s">
        <v>631</v>
      </c>
      <c r="B1844" s="29" t="s">
        <v>632</v>
      </c>
      <c r="C1844" s="28" t="s">
        <v>16</v>
      </c>
      <c r="D1844" s="28" t="s">
        <v>633</v>
      </c>
      <c r="E1844" s="30">
        <v>2.5096440599999998</v>
      </c>
      <c r="F1844" s="31">
        <v>27.62</v>
      </c>
      <c r="G1844" s="34">
        <f>TRUNC(TRUNC(E1844,8)*F1844,2)</f>
        <v>69.31</v>
      </c>
    </row>
    <row r="1845" spans="1:7" ht="15" customHeight="1" x14ac:dyDescent="0.25">
      <c r="A1845" s="28" t="s">
        <v>714</v>
      </c>
      <c r="B1845" s="29" t="s">
        <v>715</v>
      </c>
      <c r="C1845" s="28" t="s">
        <v>16</v>
      </c>
      <c r="D1845" s="28" t="s">
        <v>633</v>
      </c>
      <c r="E1845" s="30">
        <v>0.23531307000000001</v>
      </c>
      <c r="F1845" s="31">
        <v>27.96</v>
      </c>
      <c r="G1845" s="34">
        <f>TRUNC(TRUNC(E1845,8)*F1845,2)</f>
        <v>6.57</v>
      </c>
    </row>
    <row r="1846" spans="1:7" ht="18" customHeight="1" x14ac:dyDescent="0.25">
      <c r="A1846" s="8"/>
      <c r="B1846" s="8"/>
      <c r="C1846" s="8"/>
      <c r="D1846" s="8"/>
      <c r="E1846" s="101" t="s">
        <v>621</v>
      </c>
      <c r="F1846" s="101"/>
      <c r="G1846" s="43">
        <f>SUM(G1843:G1845)</f>
        <v>97.169999999999987</v>
      </c>
    </row>
    <row r="1847" spans="1:7" ht="15" customHeight="1" x14ac:dyDescent="0.25">
      <c r="A1847" s="8"/>
      <c r="B1847" s="8"/>
      <c r="C1847" s="8"/>
      <c r="D1847" s="8"/>
      <c r="E1847" s="97" t="s">
        <v>609</v>
      </c>
      <c r="F1847" s="97"/>
      <c r="G1847" s="44">
        <f>ROUND(SUM(G1841,G1846),2)</f>
        <v>461.37</v>
      </c>
    </row>
    <row r="1848" spans="1:7" ht="15" customHeight="1" x14ac:dyDescent="0.25">
      <c r="A1848" s="8"/>
      <c r="B1848" s="8"/>
      <c r="C1848" s="8"/>
      <c r="D1848" s="8"/>
      <c r="E1848" s="97" t="s">
        <v>610</v>
      </c>
      <c r="F1848" s="97"/>
      <c r="G1848" s="44">
        <f>ROUND(G1847*(29.84/100),2)</f>
        <v>137.66999999999999</v>
      </c>
    </row>
    <row r="1849" spans="1:7" ht="15" customHeight="1" x14ac:dyDescent="0.25">
      <c r="A1849" s="8"/>
      <c r="B1849" s="8"/>
      <c r="C1849" s="8"/>
      <c r="D1849" s="8"/>
      <c r="E1849" s="97" t="s">
        <v>611</v>
      </c>
      <c r="F1849" s="97"/>
      <c r="G1849" s="44">
        <f>G1848+G1847</f>
        <v>599.04</v>
      </c>
    </row>
    <row r="1850" spans="1:7" ht="15" customHeight="1" x14ac:dyDescent="0.25">
      <c r="A1850" s="8"/>
      <c r="B1850" s="8"/>
      <c r="C1850" s="8"/>
      <c r="D1850" s="8"/>
      <c r="E1850" s="97" t="s">
        <v>636</v>
      </c>
      <c r="F1850" s="97"/>
      <c r="G1850" s="45">
        <v>22.68</v>
      </c>
    </row>
    <row r="1851" spans="1:7" ht="9.9499999999999993" customHeight="1" x14ac:dyDescent="0.25">
      <c r="A1851" s="8"/>
      <c r="B1851" s="8"/>
      <c r="C1851" s="8"/>
      <c r="D1851" s="8"/>
      <c r="E1851" s="98"/>
      <c r="F1851" s="98"/>
      <c r="G1851" s="98"/>
    </row>
    <row r="1852" spans="1:7" ht="20.100000000000001" customHeight="1" x14ac:dyDescent="0.25">
      <c r="A1852" s="99" t="s">
        <v>1243</v>
      </c>
      <c r="B1852" s="99"/>
      <c r="C1852" s="99"/>
      <c r="D1852" s="99"/>
      <c r="E1852" s="99"/>
      <c r="F1852" s="99"/>
      <c r="G1852" s="99"/>
    </row>
    <row r="1853" spans="1:7" ht="15" customHeight="1" x14ac:dyDescent="0.25">
      <c r="A1853" s="100" t="s">
        <v>593</v>
      </c>
      <c r="B1853" s="100"/>
      <c r="C1853" s="41" t="s">
        <v>3</v>
      </c>
      <c r="D1853" s="41" t="s">
        <v>4</v>
      </c>
      <c r="E1853" s="41" t="s">
        <v>594</v>
      </c>
      <c r="F1853" s="41" t="s">
        <v>595</v>
      </c>
      <c r="G1853" s="42" t="s">
        <v>596</v>
      </c>
    </row>
    <row r="1854" spans="1:7" ht="29.1" customHeight="1" x14ac:dyDescent="0.25">
      <c r="A1854" s="28" t="s">
        <v>1244</v>
      </c>
      <c r="B1854" s="29" t="s">
        <v>1245</v>
      </c>
      <c r="C1854" s="28" t="s">
        <v>39</v>
      </c>
      <c r="D1854" s="28" t="s">
        <v>22</v>
      </c>
      <c r="E1854" s="30">
        <v>4.8166000000000002</v>
      </c>
      <c r="F1854" s="31">
        <v>0.86</v>
      </c>
      <c r="G1854" s="34">
        <f>TRUNC(TRUNC(E1854,8)*F1854,2)</f>
        <v>4.1399999999999997</v>
      </c>
    </row>
    <row r="1855" spans="1:7" ht="29.1" customHeight="1" x14ac:dyDescent="0.25">
      <c r="A1855" s="28" t="s">
        <v>1246</v>
      </c>
      <c r="B1855" s="29" t="s">
        <v>1247</v>
      </c>
      <c r="C1855" s="28" t="s">
        <v>39</v>
      </c>
      <c r="D1855" s="28" t="s">
        <v>89</v>
      </c>
      <c r="E1855" s="30">
        <v>6.8503999999999996</v>
      </c>
      <c r="F1855" s="31">
        <v>15.52</v>
      </c>
      <c r="G1855" s="34">
        <f>TRUNC(TRUNC(E1855,8)*F1855,2)</f>
        <v>106.31</v>
      </c>
    </row>
    <row r="1856" spans="1:7" ht="29.1" customHeight="1" x14ac:dyDescent="0.25">
      <c r="A1856" s="28" t="s">
        <v>1248</v>
      </c>
      <c r="B1856" s="29" t="s">
        <v>1249</v>
      </c>
      <c r="C1856" s="28" t="s">
        <v>39</v>
      </c>
      <c r="D1856" s="28" t="s">
        <v>40</v>
      </c>
      <c r="E1856" s="30">
        <v>1</v>
      </c>
      <c r="F1856" s="31">
        <v>344.94</v>
      </c>
      <c r="G1856" s="34">
        <f>TRUNC(TRUNC(E1856,8)*F1856,2)</f>
        <v>344.94</v>
      </c>
    </row>
    <row r="1857" spans="1:7" ht="21" customHeight="1" x14ac:dyDescent="0.25">
      <c r="A1857" s="28" t="s">
        <v>1250</v>
      </c>
      <c r="B1857" s="29" t="s">
        <v>1251</v>
      </c>
      <c r="C1857" s="28" t="s">
        <v>39</v>
      </c>
      <c r="D1857" s="28" t="s">
        <v>1252</v>
      </c>
      <c r="E1857" s="30">
        <v>0.88290000000000002</v>
      </c>
      <c r="F1857" s="31">
        <v>31.89</v>
      </c>
      <c r="G1857" s="34">
        <f>TRUNC(TRUNC(E1857,8)*F1857,2)</f>
        <v>28.15</v>
      </c>
    </row>
    <row r="1858" spans="1:7" ht="15" customHeight="1" x14ac:dyDescent="0.25">
      <c r="A1858" s="8"/>
      <c r="B1858" s="8"/>
      <c r="C1858" s="8"/>
      <c r="D1858" s="8"/>
      <c r="E1858" s="101" t="s">
        <v>608</v>
      </c>
      <c r="F1858" s="101"/>
      <c r="G1858" s="43">
        <f>SUM(G1854:G1857)</f>
        <v>483.53999999999996</v>
      </c>
    </row>
    <row r="1859" spans="1:7" ht="15" customHeight="1" x14ac:dyDescent="0.25">
      <c r="A1859" s="100" t="s">
        <v>614</v>
      </c>
      <c r="B1859" s="100"/>
      <c r="C1859" s="41" t="s">
        <v>3</v>
      </c>
      <c r="D1859" s="41" t="s">
        <v>4</v>
      </c>
      <c r="E1859" s="41" t="s">
        <v>594</v>
      </c>
      <c r="F1859" s="41" t="s">
        <v>595</v>
      </c>
      <c r="G1859" s="42" t="s">
        <v>596</v>
      </c>
    </row>
    <row r="1860" spans="1:7" ht="15" customHeight="1" x14ac:dyDescent="0.25">
      <c r="A1860" s="28" t="s">
        <v>746</v>
      </c>
      <c r="B1860" s="29" t="s">
        <v>715</v>
      </c>
      <c r="C1860" s="28" t="s">
        <v>39</v>
      </c>
      <c r="D1860" s="28" t="s">
        <v>617</v>
      </c>
      <c r="E1860" s="30">
        <v>0.27940875999999998</v>
      </c>
      <c r="F1860" s="31">
        <v>27.95</v>
      </c>
      <c r="G1860" s="34">
        <f>TRUNC(TRUNC(E1860,8)*F1860,2)</f>
        <v>7.8</v>
      </c>
    </row>
    <row r="1861" spans="1:7" ht="15" customHeight="1" x14ac:dyDescent="0.25">
      <c r="A1861" s="28" t="s">
        <v>747</v>
      </c>
      <c r="B1861" s="29" t="s">
        <v>635</v>
      </c>
      <c r="C1861" s="28" t="s">
        <v>39</v>
      </c>
      <c r="D1861" s="28" t="s">
        <v>617</v>
      </c>
      <c r="E1861" s="30">
        <v>0.13823458999999999</v>
      </c>
      <c r="F1861" s="31">
        <v>23.06</v>
      </c>
      <c r="G1861" s="34">
        <f>TRUNC(TRUNC(E1861,8)*F1861,2)</f>
        <v>3.18</v>
      </c>
    </row>
    <row r="1862" spans="1:7" ht="18" customHeight="1" x14ac:dyDescent="0.25">
      <c r="A1862" s="8"/>
      <c r="B1862" s="8"/>
      <c r="C1862" s="8"/>
      <c r="D1862" s="8"/>
      <c r="E1862" s="101" t="s">
        <v>621</v>
      </c>
      <c r="F1862" s="101"/>
      <c r="G1862" s="43">
        <f>SUM(G1860:G1861)</f>
        <v>10.98</v>
      </c>
    </row>
    <row r="1863" spans="1:7" ht="15" customHeight="1" x14ac:dyDescent="0.25">
      <c r="A1863" s="8"/>
      <c r="B1863" s="8"/>
      <c r="C1863" s="8"/>
      <c r="D1863" s="8"/>
      <c r="E1863" s="97" t="s">
        <v>609</v>
      </c>
      <c r="F1863" s="97"/>
      <c r="G1863" s="44">
        <f>ROUND(SUM(G1858,G1862),2)</f>
        <v>494.52</v>
      </c>
    </row>
    <row r="1864" spans="1:7" ht="15" customHeight="1" x14ac:dyDescent="0.25">
      <c r="A1864" s="8"/>
      <c r="B1864" s="8"/>
      <c r="C1864" s="8"/>
      <c r="D1864" s="8"/>
      <c r="E1864" s="97" t="s">
        <v>610</v>
      </c>
      <c r="F1864" s="97"/>
      <c r="G1864" s="44">
        <f>ROUND(G1863*(29.84/100),2)</f>
        <v>147.56</v>
      </c>
    </row>
    <row r="1865" spans="1:7" ht="15" customHeight="1" x14ac:dyDescent="0.25">
      <c r="A1865" s="8"/>
      <c r="B1865" s="8"/>
      <c r="C1865" s="8"/>
      <c r="D1865" s="8"/>
      <c r="E1865" s="97" t="s">
        <v>611</v>
      </c>
      <c r="F1865" s="97"/>
      <c r="G1865" s="44">
        <f>G1864+G1863</f>
        <v>642.07999999999993</v>
      </c>
    </row>
    <row r="1866" spans="1:7" ht="15" customHeight="1" x14ac:dyDescent="0.25">
      <c r="A1866" s="8"/>
      <c r="B1866" s="8"/>
      <c r="C1866" s="8"/>
      <c r="D1866" s="8"/>
      <c r="E1866" s="97" t="s">
        <v>695</v>
      </c>
      <c r="F1866" s="97"/>
      <c r="G1866" s="45">
        <v>19.8</v>
      </c>
    </row>
    <row r="1867" spans="1:7" ht="9.9499999999999993" customHeight="1" x14ac:dyDescent="0.25">
      <c r="A1867" s="8"/>
      <c r="B1867" s="8"/>
      <c r="C1867" s="8"/>
      <c r="D1867" s="8"/>
      <c r="E1867" s="98"/>
      <c r="F1867" s="98"/>
      <c r="G1867" s="98"/>
    </row>
    <row r="1868" spans="1:7" ht="20.100000000000001" customHeight="1" x14ac:dyDescent="0.25">
      <c r="A1868" s="99" t="s">
        <v>1253</v>
      </c>
      <c r="B1868" s="99"/>
      <c r="C1868" s="99"/>
      <c r="D1868" s="99"/>
      <c r="E1868" s="99"/>
      <c r="F1868" s="99"/>
      <c r="G1868" s="99"/>
    </row>
    <row r="1869" spans="1:7" ht="15" customHeight="1" x14ac:dyDescent="0.25">
      <c r="A1869" s="100" t="s">
        <v>593</v>
      </c>
      <c r="B1869" s="100"/>
      <c r="C1869" s="41" t="s">
        <v>3</v>
      </c>
      <c r="D1869" s="41" t="s">
        <v>4</v>
      </c>
      <c r="E1869" s="41" t="s">
        <v>594</v>
      </c>
      <c r="F1869" s="41" t="s">
        <v>595</v>
      </c>
      <c r="G1869" s="42" t="s">
        <v>596</v>
      </c>
    </row>
    <row r="1870" spans="1:7" ht="38.1" customHeight="1" x14ac:dyDescent="0.25">
      <c r="A1870" s="28" t="s">
        <v>1254</v>
      </c>
      <c r="B1870" s="29" t="s">
        <v>1255</v>
      </c>
      <c r="C1870" s="28" t="s">
        <v>39</v>
      </c>
      <c r="D1870" s="28" t="s">
        <v>22</v>
      </c>
      <c r="E1870" s="30">
        <v>0.55600000000000005</v>
      </c>
      <c r="F1870" s="31">
        <v>358.48</v>
      </c>
      <c r="G1870" s="34">
        <f>TRUNC(TRUNC(E1870,8)*F1870,2)</f>
        <v>199.31</v>
      </c>
    </row>
    <row r="1871" spans="1:7" ht="29.1" customHeight="1" x14ac:dyDescent="0.25">
      <c r="A1871" s="28" t="s">
        <v>1256</v>
      </c>
      <c r="B1871" s="29" t="s">
        <v>1257</v>
      </c>
      <c r="C1871" s="28" t="s">
        <v>39</v>
      </c>
      <c r="D1871" s="28" t="s">
        <v>22</v>
      </c>
      <c r="E1871" s="30">
        <v>7.3</v>
      </c>
      <c r="F1871" s="31">
        <v>0.16</v>
      </c>
      <c r="G1871" s="34">
        <f>TRUNC(TRUNC(E1871,8)*F1871,2)</f>
        <v>1.1599999999999999</v>
      </c>
    </row>
    <row r="1872" spans="1:7" ht="15" customHeight="1" x14ac:dyDescent="0.25">
      <c r="A1872" s="28" t="s">
        <v>1258</v>
      </c>
      <c r="B1872" s="29" t="s">
        <v>1259</v>
      </c>
      <c r="C1872" s="28" t="s">
        <v>39</v>
      </c>
      <c r="D1872" s="28" t="s">
        <v>22</v>
      </c>
      <c r="E1872" s="30">
        <v>0.60107140000000003</v>
      </c>
      <c r="F1872" s="31">
        <v>21.07</v>
      </c>
      <c r="G1872" s="34">
        <f>TRUNC(TRUNC(E1872,8)*F1872,2)</f>
        <v>12.66</v>
      </c>
    </row>
    <row r="1873" spans="1:7" ht="15" customHeight="1" x14ac:dyDescent="0.25">
      <c r="A1873" s="8"/>
      <c r="B1873" s="8"/>
      <c r="C1873" s="8"/>
      <c r="D1873" s="8"/>
      <c r="E1873" s="101" t="s">
        <v>608</v>
      </c>
      <c r="F1873" s="101"/>
      <c r="G1873" s="43">
        <f>SUM(G1870:G1872)</f>
        <v>213.13</v>
      </c>
    </row>
    <row r="1874" spans="1:7" ht="15" customHeight="1" x14ac:dyDescent="0.25">
      <c r="A1874" s="100" t="s">
        <v>614</v>
      </c>
      <c r="B1874" s="100"/>
      <c r="C1874" s="41" t="s">
        <v>3</v>
      </c>
      <c r="D1874" s="41" t="s">
        <v>4</v>
      </c>
      <c r="E1874" s="41" t="s">
        <v>594</v>
      </c>
      <c r="F1874" s="41" t="s">
        <v>595</v>
      </c>
      <c r="G1874" s="42" t="s">
        <v>596</v>
      </c>
    </row>
    <row r="1875" spans="1:7" ht="15" customHeight="1" x14ac:dyDescent="0.25">
      <c r="A1875" s="28" t="s">
        <v>746</v>
      </c>
      <c r="B1875" s="29" t="s">
        <v>715</v>
      </c>
      <c r="C1875" s="28" t="s">
        <v>39</v>
      </c>
      <c r="D1875" s="28" t="s">
        <v>617</v>
      </c>
      <c r="E1875" s="30">
        <v>0.24537286</v>
      </c>
      <c r="F1875" s="31">
        <v>27.95</v>
      </c>
      <c r="G1875" s="34">
        <f>TRUNC(TRUNC(E1875,8)*F1875,2)</f>
        <v>6.85</v>
      </c>
    </row>
    <row r="1876" spans="1:7" ht="15" customHeight="1" x14ac:dyDescent="0.25">
      <c r="A1876" s="28" t="s">
        <v>747</v>
      </c>
      <c r="B1876" s="29" t="s">
        <v>635</v>
      </c>
      <c r="C1876" s="28" t="s">
        <v>39</v>
      </c>
      <c r="D1876" s="28" t="s">
        <v>617</v>
      </c>
      <c r="E1876" s="30">
        <v>0.12345625</v>
      </c>
      <c r="F1876" s="31">
        <v>23.06</v>
      </c>
      <c r="G1876" s="34">
        <f>TRUNC(TRUNC(E1876,8)*F1876,2)</f>
        <v>2.84</v>
      </c>
    </row>
    <row r="1877" spans="1:7" ht="18" customHeight="1" x14ac:dyDescent="0.25">
      <c r="A1877" s="8"/>
      <c r="B1877" s="8"/>
      <c r="C1877" s="8"/>
      <c r="D1877" s="8"/>
      <c r="E1877" s="101" t="s">
        <v>621</v>
      </c>
      <c r="F1877" s="101"/>
      <c r="G1877" s="43">
        <f>SUM(G1875:G1876)</f>
        <v>9.69</v>
      </c>
    </row>
    <row r="1878" spans="1:7" ht="15" customHeight="1" x14ac:dyDescent="0.25">
      <c r="A1878" s="8"/>
      <c r="B1878" s="8"/>
      <c r="C1878" s="8"/>
      <c r="D1878" s="8"/>
      <c r="E1878" s="97" t="s">
        <v>609</v>
      </c>
      <c r="F1878" s="97"/>
      <c r="G1878" s="44">
        <f>ROUND(SUM(G1873,G1877),2)</f>
        <v>222.82</v>
      </c>
    </row>
    <row r="1879" spans="1:7" ht="15" customHeight="1" x14ac:dyDescent="0.25">
      <c r="A1879" s="8"/>
      <c r="B1879" s="8"/>
      <c r="C1879" s="8"/>
      <c r="D1879" s="8"/>
      <c r="E1879" s="97" t="s">
        <v>610</v>
      </c>
      <c r="F1879" s="97"/>
      <c r="G1879" s="44">
        <f>ROUND(G1878*(29.84/100),2)</f>
        <v>66.489999999999995</v>
      </c>
    </row>
    <row r="1880" spans="1:7" ht="15" customHeight="1" x14ac:dyDescent="0.25">
      <c r="A1880" s="8"/>
      <c r="B1880" s="8"/>
      <c r="C1880" s="8"/>
      <c r="D1880" s="8"/>
      <c r="E1880" s="97" t="s">
        <v>611</v>
      </c>
      <c r="F1880" s="97"/>
      <c r="G1880" s="44">
        <f>G1879+G1878</f>
        <v>289.31</v>
      </c>
    </row>
    <row r="1881" spans="1:7" ht="15" customHeight="1" x14ac:dyDescent="0.25">
      <c r="A1881" s="8"/>
      <c r="B1881" s="8"/>
      <c r="C1881" s="8"/>
      <c r="D1881" s="8"/>
      <c r="E1881" s="97" t="s">
        <v>695</v>
      </c>
      <c r="F1881" s="97"/>
      <c r="G1881" s="45">
        <v>70.400000000000006</v>
      </c>
    </row>
    <row r="1882" spans="1:7" ht="9.9499999999999993" customHeight="1" x14ac:dyDescent="0.25">
      <c r="A1882" s="8"/>
      <c r="B1882" s="8"/>
      <c r="C1882" s="8"/>
      <c r="D1882" s="8"/>
      <c r="E1882" s="98"/>
      <c r="F1882" s="98"/>
      <c r="G1882" s="98"/>
    </row>
    <row r="1883" spans="1:7" ht="20.100000000000001" customHeight="1" x14ac:dyDescent="0.25">
      <c r="A1883" s="99" t="s">
        <v>1260</v>
      </c>
      <c r="B1883" s="99"/>
      <c r="C1883" s="99"/>
      <c r="D1883" s="99"/>
      <c r="E1883" s="99"/>
      <c r="F1883" s="99"/>
      <c r="G1883" s="99"/>
    </row>
    <row r="1884" spans="1:7" ht="15" customHeight="1" x14ac:dyDescent="0.25">
      <c r="A1884" s="100" t="s">
        <v>593</v>
      </c>
      <c r="B1884" s="100"/>
      <c r="C1884" s="41" t="s">
        <v>3</v>
      </c>
      <c r="D1884" s="41" t="s">
        <v>4</v>
      </c>
      <c r="E1884" s="41" t="s">
        <v>594</v>
      </c>
      <c r="F1884" s="41" t="s">
        <v>595</v>
      </c>
      <c r="G1884" s="42" t="s">
        <v>596</v>
      </c>
    </row>
    <row r="1885" spans="1:7" ht="38.1" customHeight="1" x14ac:dyDescent="0.25">
      <c r="A1885" s="28" t="s">
        <v>1254</v>
      </c>
      <c r="B1885" s="29" t="s">
        <v>1255</v>
      </c>
      <c r="C1885" s="28" t="s">
        <v>39</v>
      </c>
      <c r="D1885" s="28" t="s">
        <v>22</v>
      </c>
      <c r="E1885" s="30">
        <v>0.55600000000000005</v>
      </c>
      <c r="F1885" s="31">
        <v>358.48</v>
      </c>
      <c r="G1885" s="34">
        <f>TRUNC(TRUNC(E1885,8)*F1885,2)</f>
        <v>199.31</v>
      </c>
    </row>
    <row r="1886" spans="1:7" ht="29.1" customHeight="1" x14ac:dyDescent="0.25">
      <c r="A1886" s="28" t="s">
        <v>1256</v>
      </c>
      <c r="B1886" s="29" t="s">
        <v>1257</v>
      </c>
      <c r="C1886" s="28" t="s">
        <v>39</v>
      </c>
      <c r="D1886" s="28" t="s">
        <v>22</v>
      </c>
      <c r="E1886" s="30">
        <v>7.3</v>
      </c>
      <c r="F1886" s="31">
        <v>0.16</v>
      </c>
      <c r="G1886" s="34">
        <f>TRUNC(TRUNC(E1886,8)*F1886,2)</f>
        <v>1.1599999999999999</v>
      </c>
    </row>
    <row r="1887" spans="1:7" ht="15" customHeight="1" x14ac:dyDescent="0.25">
      <c r="A1887" s="28" t="s">
        <v>1258</v>
      </c>
      <c r="B1887" s="29" t="s">
        <v>1259</v>
      </c>
      <c r="C1887" s="28" t="s">
        <v>39</v>
      </c>
      <c r="D1887" s="28" t="s">
        <v>22</v>
      </c>
      <c r="E1887" s="30">
        <v>0.60107140000000003</v>
      </c>
      <c r="F1887" s="31">
        <v>21.07</v>
      </c>
      <c r="G1887" s="34">
        <f>TRUNC(TRUNC(E1887,8)*F1887,2)</f>
        <v>12.66</v>
      </c>
    </row>
    <row r="1888" spans="1:7" ht="15" customHeight="1" x14ac:dyDescent="0.25">
      <c r="A1888" s="8"/>
      <c r="B1888" s="8"/>
      <c r="C1888" s="8"/>
      <c r="D1888" s="8"/>
      <c r="E1888" s="101" t="s">
        <v>608</v>
      </c>
      <c r="F1888" s="101"/>
      <c r="G1888" s="43">
        <f>SUM(G1885:G1887)</f>
        <v>213.13</v>
      </c>
    </row>
    <row r="1889" spans="1:7" ht="15" customHeight="1" x14ac:dyDescent="0.25">
      <c r="A1889" s="100" t="s">
        <v>614</v>
      </c>
      <c r="B1889" s="100"/>
      <c r="C1889" s="41" t="s">
        <v>3</v>
      </c>
      <c r="D1889" s="41" t="s">
        <v>4</v>
      </c>
      <c r="E1889" s="41" t="s">
        <v>594</v>
      </c>
      <c r="F1889" s="41" t="s">
        <v>595</v>
      </c>
      <c r="G1889" s="42" t="s">
        <v>596</v>
      </c>
    </row>
    <row r="1890" spans="1:7" ht="15" customHeight="1" x14ac:dyDescent="0.25">
      <c r="A1890" s="28" t="s">
        <v>746</v>
      </c>
      <c r="B1890" s="29" t="s">
        <v>715</v>
      </c>
      <c r="C1890" s="28" t="s">
        <v>39</v>
      </c>
      <c r="D1890" s="28" t="s">
        <v>617</v>
      </c>
      <c r="E1890" s="30">
        <v>0.24537286</v>
      </c>
      <c r="F1890" s="31">
        <v>27.95</v>
      </c>
      <c r="G1890" s="34">
        <f>TRUNC(TRUNC(E1890,8)*F1890,2)</f>
        <v>6.85</v>
      </c>
    </row>
    <row r="1891" spans="1:7" ht="15" customHeight="1" x14ac:dyDescent="0.25">
      <c r="A1891" s="28" t="s">
        <v>747</v>
      </c>
      <c r="B1891" s="29" t="s">
        <v>635</v>
      </c>
      <c r="C1891" s="28" t="s">
        <v>39</v>
      </c>
      <c r="D1891" s="28" t="s">
        <v>617</v>
      </c>
      <c r="E1891" s="30">
        <v>0.12345625</v>
      </c>
      <c r="F1891" s="31">
        <v>23.06</v>
      </c>
      <c r="G1891" s="34">
        <f>TRUNC(TRUNC(E1891,8)*F1891,2)</f>
        <v>2.84</v>
      </c>
    </row>
    <row r="1892" spans="1:7" ht="18" customHeight="1" x14ac:dyDescent="0.25">
      <c r="A1892" s="8"/>
      <c r="B1892" s="8"/>
      <c r="C1892" s="8"/>
      <c r="D1892" s="8"/>
      <c r="E1892" s="101" t="s">
        <v>621</v>
      </c>
      <c r="F1892" s="101"/>
      <c r="G1892" s="43">
        <f>SUM(G1890:G1891)</f>
        <v>9.69</v>
      </c>
    </row>
    <row r="1893" spans="1:7" ht="15" customHeight="1" x14ac:dyDescent="0.25">
      <c r="A1893" s="8"/>
      <c r="B1893" s="8"/>
      <c r="C1893" s="8"/>
      <c r="D1893" s="8"/>
      <c r="E1893" s="97" t="s">
        <v>609</v>
      </c>
      <c r="F1893" s="97"/>
      <c r="G1893" s="44">
        <f>ROUND(SUM(G1888,G1892),2)</f>
        <v>222.82</v>
      </c>
    </row>
    <row r="1894" spans="1:7" ht="15" customHeight="1" x14ac:dyDescent="0.25">
      <c r="A1894" s="8"/>
      <c r="B1894" s="8"/>
      <c r="C1894" s="8"/>
      <c r="D1894" s="8"/>
      <c r="E1894" s="97" t="s">
        <v>610</v>
      </c>
      <c r="F1894" s="97"/>
      <c r="G1894" s="44">
        <f>ROUND(G1893*(29.84/100),2)</f>
        <v>66.489999999999995</v>
      </c>
    </row>
    <row r="1895" spans="1:7" ht="15" customHeight="1" x14ac:dyDescent="0.25">
      <c r="A1895" s="8"/>
      <c r="B1895" s="8"/>
      <c r="C1895" s="8"/>
      <c r="D1895" s="8"/>
      <c r="E1895" s="97" t="s">
        <v>611</v>
      </c>
      <c r="F1895" s="97"/>
      <c r="G1895" s="44">
        <f>G1894+G1893</f>
        <v>289.31</v>
      </c>
    </row>
    <row r="1896" spans="1:7" ht="15" customHeight="1" x14ac:dyDescent="0.25">
      <c r="A1896" s="8"/>
      <c r="B1896" s="8"/>
      <c r="C1896" s="8"/>
      <c r="D1896" s="8"/>
      <c r="E1896" s="97" t="s">
        <v>695</v>
      </c>
      <c r="F1896" s="97"/>
      <c r="G1896" s="45">
        <v>6</v>
      </c>
    </row>
    <row r="1897" spans="1:7" ht="9.9499999999999993" customHeight="1" x14ac:dyDescent="0.25">
      <c r="A1897" s="8"/>
      <c r="B1897" s="8"/>
      <c r="C1897" s="8"/>
      <c r="D1897" s="8"/>
      <c r="E1897" s="98"/>
      <c r="F1897" s="98"/>
      <c r="G1897" s="98"/>
    </row>
    <row r="1898" spans="1:7" ht="20.100000000000001" customHeight="1" x14ac:dyDescent="0.25">
      <c r="A1898" s="99" t="s">
        <v>1261</v>
      </c>
      <c r="B1898" s="99"/>
      <c r="C1898" s="99"/>
      <c r="D1898" s="99"/>
      <c r="E1898" s="99"/>
      <c r="F1898" s="99"/>
      <c r="G1898" s="99"/>
    </row>
    <row r="1899" spans="1:7" ht="15" customHeight="1" x14ac:dyDescent="0.25">
      <c r="A1899" s="100" t="s">
        <v>593</v>
      </c>
      <c r="B1899" s="100"/>
      <c r="C1899" s="41" t="s">
        <v>3</v>
      </c>
      <c r="D1899" s="41" t="s">
        <v>4</v>
      </c>
      <c r="E1899" s="41" t="s">
        <v>594</v>
      </c>
      <c r="F1899" s="41" t="s">
        <v>595</v>
      </c>
      <c r="G1899" s="42" t="s">
        <v>596</v>
      </c>
    </row>
    <row r="1900" spans="1:7" ht="15" customHeight="1" x14ac:dyDescent="0.25">
      <c r="A1900" s="28" t="s">
        <v>1262</v>
      </c>
      <c r="B1900" s="29" t="s">
        <v>1263</v>
      </c>
      <c r="C1900" s="28" t="s">
        <v>16</v>
      </c>
      <c r="D1900" s="28" t="s">
        <v>1264</v>
      </c>
      <c r="E1900" s="30">
        <v>0.08</v>
      </c>
      <c r="F1900" s="31">
        <v>113.64</v>
      </c>
      <c r="G1900" s="34">
        <f>TRUNC(TRUNC(E1900,8)*F1900,2)</f>
        <v>9.09</v>
      </c>
    </row>
    <row r="1901" spans="1:7" ht="15" customHeight="1" x14ac:dyDescent="0.25">
      <c r="A1901" s="28" t="s">
        <v>1265</v>
      </c>
      <c r="B1901" s="29" t="s">
        <v>1266</v>
      </c>
      <c r="C1901" s="28" t="s">
        <v>16</v>
      </c>
      <c r="D1901" s="28" t="s">
        <v>1264</v>
      </c>
      <c r="E1901" s="30">
        <v>0.05</v>
      </c>
      <c r="F1901" s="31">
        <v>35.71</v>
      </c>
      <c r="G1901" s="34">
        <f>TRUNC(TRUNC(E1901,8)*F1901,2)</f>
        <v>1.78</v>
      </c>
    </row>
    <row r="1902" spans="1:7" ht="15" customHeight="1" x14ac:dyDescent="0.25">
      <c r="A1902" s="28" t="s">
        <v>1267</v>
      </c>
      <c r="B1902" s="29" t="s">
        <v>1268</v>
      </c>
      <c r="C1902" s="28" t="s">
        <v>16</v>
      </c>
      <c r="D1902" s="28" t="s">
        <v>138</v>
      </c>
      <c r="E1902" s="30">
        <v>0.5</v>
      </c>
      <c r="F1902" s="31">
        <v>0.86</v>
      </c>
      <c r="G1902" s="34">
        <f>TRUNC(TRUNC(E1902,8)*F1902,2)</f>
        <v>0.43</v>
      </c>
    </row>
    <row r="1903" spans="1:7" ht="15" customHeight="1" x14ac:dyDescent="0.25">
      <c r="A1903" s="28" t="s">
        <v>1269</v>
      </c>
      <c r="B1903" s="29" t="s">
        <v>1270</v>
      </c>
      <c r="C1903" s="28" t="s">
        <v>16</v>
      </c>
      <c r="D1903" s="28" t="s">
        <v>1264</v>
      </c>
      <c r="E1903" s="30">
        <v>0.11</v>
      </c>
      <c r="F1903" s="31">
        <v>45.39</v>
      </c>
      <c r="G1903" s="34">
        <f>TRUNC(TRUNC(E1903,8)*F1903,2)</f>
        <v>4.99</v>
      </c>
    </row>
    <row r="1904" spans="1:7" ht="15" customHeight="1" x14ac:dyDescent="0.25">
      <c r="A1904" s="8"/>
      <c r="B1904" s="8"/>
      <c r="C1904" s="8"/>
      <c r="D1904" s="8"/>
      <c r="E1904" s="101" t="s">
        <v>608</v>
      </c>
      <c r="F1904" s="101"/>
      <c r="G1904" s="43">
        <f>SUM(G1900:G1903)</f>
        <v>16.29</v>
      </c>
    </row>
    <row r="1905" spans="1:7" ht="15" customHeight="1" x14ac:dyDescent="0.25">
      <c r="A1905" s="100" t="s">
        <v>614</v>
      </c>
      <c r="B1905" s="100"/>
      <c r="C1905" s="41" t="s">
        <v>3</v>
      </c>
      <c r="D1905" s="41" t="s">
        <v>4</v>
      </c>
      <c r="E1905" s="41" t="s">
        <v>594</v>
      </c>
      <c r="F1905" s="41" t="s">
        <v>595</v>
      </c>
      <c r="G1905" s="42" t="s">
        <v>596</v>
      </c>
    </row>
    <row r="1906" spans="1:7" ht="15" customHeight="1" x14ac:dyDescent="0.25">
      <c r="A1906" s="28" t="s">
        <v>734</v>
      </c>
      <c r="B1906" s="29" t="s">
        <v>735</v>
      </c>
      <c r="C1906" s="28" t="s">
        <v>16</v>
      </c>
      <c r="D1906" s="28" t="s">
        <v>633</v>
      </c>
      <c r="E1906" s="30">
        <v>0.54859703000000004</v>
      </c>
      <c r="F1906" s="31">
        <v>29.65</v>
      </c>
      <c r="G1906" s="34">
        <f>TRUNC(TRUNC(E1906,8)*F1906,2)</f>
        <v>16.260000000000002</v>
      </c>
    </row>
    <row r="1907" spans="1:7" ht="15" customHeight="1" x14ac:dyDescent="0.25">
      <c r="A1907" s="28" t="s">
        <v>634</v>
      </c>
      <c r="B1907" s="29" t="s">
        <v>635</v>
      </c>
      <c r="C1907" s="28" t="s">
        <v>16</v>
      </c>
      <c r="D1907" s="28" t="s">
        <v>633</v>
      </c>
      <c r="E1907" s="30">
        <v>0.27446714</v>
      </c>
      <c r="F1907" s="31">
        <v>22.86</v>
      </c>
      <c r="G1907" s="34">
        <f>TRUNC(TRUNC(E1907,8)*F1907,2)</f>
        <v>6.27</v>
      </c>
    </row>
    <row r="1908" spans="1:7" ht="18" customHeight="1" x14ac:dyDescent="0.25">
      <c r="A1908" s="8"/>
      <c r="B1908" s="8"/>
      <c r="C1908" s="8"/>
      <c r="D1908" s="8"/>
      <c r="E1908" s="101" t="s">
        <v>621</v>
      </c>
      <c r="F1908" s="101"/>
      <c r="G1908" s="43">
        <f>SUM(G1906:G1907)</f>
        <v>22.53</v>
      </c>
    </row>
    <row r="1909" spans="1:7" ht="15" customHeight="1" x14ac:dyDescent="0.25">
      <c r="A1909" s="8"/>
      <c r="B1909" s="8"/>
      <c r="C1909" s="8"/>
      <c r="D1909" s="8"/>
      <c r="E1909" s="97" t="s">
        <v>609</v>
      </c>
      <c r="F1909" s="97"/>
      <c r="G1909" s="44">
        <f>ROUND(SUM(G1904,G1908),2)</f>
        <v>38.82</v>
      </c>
    </row>
    <row r="1910" spans="1:7" ht="15" customHeight="1" x14ac:dyDescent="0.25">
      <c r="A1910" s="8"/>
      <c r="B1910" s="8"/>
      <c r="C1910" s="8"/>
      <c r="D1910" s="8"/>
      <c r="E1910" s="97" t="s">
        <v>610</v>
      </c>
      <c r="F1910" s="97"/>
      <c r="G1910" s="44">
        <f>ROUND(G1909*(29.84/100),2)</f>
        <v>11.58</v>
      </c>
    </row>
    <row r="1911" spans="1:7" ht="15" customHeight="1" x14ac:dyDescent="0.25">
      <c r="A1911" s="8"/>
      <c r="B1911" s="8"/>
      <c r="C1911" s="8"/>
      <c r="D1911" s="8"/>
      <c r="E1911" s="97" t="s">
        <v>611</v>
      </c>
      <c r="F1911" s="97"/>
      <c r="G1911" s="44">
        <f>G1910+G1909</f>
        <v>50.4</v>
      </c>
    </row>
    <row r="1912" spans="1:7" ht="15" customHeight="1" x14ac:dyDescent="0.25">
      <c r="A1912" s="8"/>
      <c r="B1912" s="8"/>
      <c r="C1912" s="8"/>
      <c r="D1912" s="8"/>
      <c r="E1912" s="97" t="s">
        <v>636</v>
      </c>
      <c r="F1912" s="97"/>
      <c r="G1912" s="45">
        <v>867.77</v>
      </c>
    </row>
    <row r="1913" spans="1:7" ht="9.9499999999999993" customHeight="1" x14ac:dyDescent="0.25">
      <c r="A1913" s="8"/>
      <c r="B1913" s="8"/>
      <c r="C1913" s="8"/>
      <c r="D1913" s="8"/>
      <c r="E1913" s="98"/>
      <c r="F1913" s="98"/>
      <c r="G1913" s="98"/>
    </row>
    <row r="1914" spans="1:7" ht="20.100000000000001" customHeight="1" x14ac:dyDescent="0.25">
      <c r="A1914" s="99" t="s">
        <v>1271</v>
      </c>
      <c r="B1914" s="99"/>
      <c r="C1914" s="99"/>
      <c r="D1914" s="99"/>
      <c r="E1914" s="99"/>
      <c r="F1914" s="99"/>
      <c r="G1914" s="99"/>
    </row>
    <row r="1915" spans="1:7" ht="15" customHeight="1" x14ac:dyDescent="0.25">
      <c r="A1915" s="100" t="s">
        <v>593</v>
      </c>
      <c r="B1915" s="100"/>
      <c r="C1915" s="41" t="s">
        <v>3</v>
      </c>
      <c r="D1915" s="41" t="s">
        <v>4</v>
      </c>
      <c r="E1915" s="41" t="s">
        <v>594</v>
      </c>
      <c r="F1915" s="41" t="s">
        <v>595</v>
      </c>
      <c r="G1915" s="42" t="s">
        <v>596</v>
      </c>
    </row>
    <row r="1916" spans="1:7" ht="15" customHeight="1" x14ac:dyDescent="0.25">
      <c r="A1916" s="28" t="s">
        <v>1272</v>
      </c>
      <c r="B1916" s="29" t="s">
        <v>1273</v>
      </c>
      <c r="C1916" s="28" t="s">
        <v>16</v>
      </c>
      <c r="D1916" s="28" t="s">
        <v>1264</v>
      </c>
      <c r="E1916" s="30">
        <v>0.01</v>
      </c>
      <c r="F1916" s="31">
        <v>50.59</v>
      </c>
      <c r="G1916" s="34">
        <f>TRUNC(TRUNC(E1916,8)*F1916,2)</f>
        <v>0.5</v>
      </c>
    </row>
    <row r="1917" spans="1:7" ht="15" customHeight="1" x14ac:dyDescent="0.25">
      <c r="A1917" s="28" t="s">
        <v>1274</v>
      </c>
      <c r="B1917" s="29" t="s">
        <v>1275</v>
      </c>
      <c r="C1917" s="28" t="s">
        <v>16</v>
      </c>
      <c r="D1917" s="28" t="s">
        <v>1264</v>
      </c>
      <c r="E1917" s="30">
        <v>0.03</v>
      </c>
      <c r="F1917" s="31">
        <v>18.61</v>
      </c>
      <c r="G1917" s="34">
        <f>TRUNC(TRUNC(E1917,8)*F1917,2)</f>
        <v>0.55000000000000004</v>
      </c>
    </row>
    <row r="1918" spans="1:7" ht="15" customHeight="1" x14ac:dyDescent="0.25">
      <c r="A1918" s="28" t="s">
        <v>1267</v>
      </c>
      <c r="B1918" s="29" t="s">
        <v>1268</v>
      </c>
      <c r="C1918" s="28" t="s">
        <v>16</v>
      </c>
      <c r="D1918" s="28" t="s">
        <v>138</v>
      </c>
      <c r="E1918" s="30">
        <v>0.8</v>
      </c>
      <c r="F1918" s="31">
        <v>0.86</v>
      </c>
      <c r="G1918" s="34">
        <f>TRUNC(TRUNC(E1918,8)*F1918,2)</f>
        <v>0.68</v>
      </c>
    </row>
    <row r="1919" spans="1:7" ht="15" customHeight="1" x14ac:dyDescent="0.25">
      <c r="A1919" s="28" t="s">
        <v>1269</v>
      </c>
      <c r="B1919" s="29" t="s">
        <v>1270</v>
      </c>
      <c r="C1919" s="28" t="s">
        <v>16</v>
      </c>
      <c r="D1919" s="28" t="s">
        <v>1264</v>
      </c>
      <c r="E1919" s="30">
        <v>0.03</v>
      </c>
      <c r="F1919" s="31">
        <v>45.39</v>
      </c>
      <c r="G1919" s="34">
        <f>TRUNC(TRUNC(E1919,8)*F1919,2)</f>
        <v>1.36</v>
      </c>
    </row>
    <row r="1920" spans="1:7" ht="15" customHeight="1" x14ac:dyDescent="0.25">
      <c r="A1920" s="28" t="s">
        <v>1276</v>
      </c>
      <c r="B1920" s="29" t="s">
        <v>1277</v>
      </c>
      <c r="C1920" s="28" t="s">
        <v>16</v>
      </c>
      <c r="D1920" s="28" t="s">
        <v>1264</v>
      </c>
      <c r="E1920" s="30">
        <v>0.05</v>
      </c>
      <c r="F1920" s="31">
        <v>114.39</v>
      </c>
      <c r="G1920" s="34">
        <f>TRUNC(TRUNC(E1920,8)*F1920,2)</f>
        <v>5.71</v>
      </c>
    </row>
    <row r="1921" spans="1:7" ht="15" customHeight="1" x14ac:dyDescent="0.25">
      <c r="A1921" s="8"/>
      <c r="B1921" s="8"/>
      <c r="C1921" s="8"/>
      <c r="D1921" s="8"/>
      <c r="E1921" s="101" t="s">
        <v>608</v>
      </c>
      <c r="F1921" s="101"/>
      <c r="G1921" s="43">
        <f>SUM(G1916:G1920)</f>
        <v>8.8000000000000007</v>
      </c>
    </row>
    <row r="1922" spans="1:7" ht="15" customHeight="1" x14ac:dyDescent="0.25">
      <c r="A1922" s="100" t="s">
        <v>614</v>
      </c>
      <c r="B1922" s="100"/>
      <c r="C1922" s="41" t="s">
        <v>3</v>
      </c>
      <c r="D1922" s="41" t="s">
        <v>4</v>
      </c>
      <c r="E1922" s="41" t="s">
        <v>594</v>
      </c>
      <c r="F1922" s="41" t="s">
        <v>595</v>
      </c>
      <c r="G1922" s="42" t="s">
        <v>596</v>
      </c>
    </row>
    <row r="1923" spans="1:7" ht="15" customHeight="1" x14ac:dyDescent="0.25">
      <c r="A1923" s="28" t="s">
        <v>734</v>
      </c>
      <c r="B1923" s="29" t="s">
        <v>735</v>
      </c>
      <c r="C1923" s="28" t="s">
        <v>16</v>
      </c>
      <c r="D1923" s="28" t="s">
        <v>633</v>
      </c>
      <c r="E1923" s="30">
        <v>0.58839764999999999</v>
      </c>
      <c r="F1923" s="31">
        <v>29.65</v>
      </c>
      <c r="G1923" s="34">
        <f>TRUNC(TRUNC(E1923,8)*F1923,2)</f>
        <v>17.440000000000001</v>
      </c>
    </row>
    <row r="1924" spans="1:7" ht="15" customHeight="1" x14ac:dyDescent="0.25">
      <c r="A1924" s="28" t="s">
        <v>634</v>
      </c>
      <c r="B1924" s="29" t="s">
        <v>635</v>
      </c>
      <c r="C1924" s="28" t="s">
        <v>16</v>
      </c>
      <c r="D1924" s="28" t="s">
        <v>633</v>
      </c>
      <c r="E1924" s="30">
        <v>0.47098793</v>
      </c>
      <c r="F1924" s="31">
        <v>22.86</v>
      </c>
      <c r="G1924" s="34">
        <f>TRUNC(TRUNC(E1924,8)*F1924,2)</f>
        <v>10.76</v>
      </c>
    </row>
    <row r="1925" spans="1:7" ht="18" customHeight="1" x14ac:dyDescent="0.25">
      <c r="A1925" s="8"/>
      <c r="B1925" s="8"/>
      <c r="C1925" s="8"/>
      <c r="D1925" s="8"/>
      <c r="E1925" s="101" t="s">
        <v>621</v>
      </c>
      <c r="F1925" s="101"/>
      <c r="G1925" s="43">
        <f>SUM(G1923:G1924)</f>
        <v>28.200000000000003</v>
      </c>
    </row>
    <row r="1926" spans="1:7" ht="15" customHeight="1" x14ac:dyDescent="0.25">
      <c r="A1926" s="8"/>
      <c r="B1926" s="8"/>
      <c r="C1926" s="8"/>
      <c r="D1926" s="8"/>
      <c r="E1926" s="97" t="s">
        <v>609</v>
      </c>
      <c r="F1926" s="97"/>
      <c r="G1926" s="44">
        <f>ROUND(SUM(G1921,G1925),2)</f>
        <v>37</v>
      </c>
    </row>
    <row r="1927" spans="1:7" ht="15" customHeight="1" x14ac:dyDescent="0.25">
      <c r="A1927" s="8"/>
      <c r="B1927" s="8"/>
      <c r="C1927" s="8"/>
      <c r="D1927" s="8"/>
      <c r="E1927" s="97" t="s">
        <v>610</v>
      </c>
      <c r="F1927" s="97"/>
      <c r="G1927" s="44">
        <f>ROUND(G1926*(29.84/100),2)</f>
        <v>11.04</v>
      </c>
    </row>
    <row r="1928" spans="1:7" ht="15" customHeight="1" x14ac:dyDescent="0.25">
      <c r="A1928" s="8"/>
      <c r="B1928" s="8"/>
      <c r="C1928" s="8"/>
      <c r="D1928" s="8"/>
      <c r="E1928" s="97" t="s">
        <v>611</v>
      </c>
      <c r="F1928" s="97"/>
      <c r="G1928" s="44">
        <f>G1927+G1926</f>
        <v>48.04</v>
      </c>
    </row>
    <row r="1929" spans="1:7" ht="15" customHeight="1" x14ac:dyDescent="0.25">
      <c r="A1929" s="8"/>
      <c r="B1929" s="8"/>
      <c r="C1929" s="8"/>
      <c r="D1929" s="8"/>
      <c r="E1929" s="97" t="s">
        <v>636</v>
      </c>
      <c r="F1929" s="97"/>
      <c r="G1929" s="45">
        <v>393.95</v>
      </c>
    </row>
    <row r="1930" spans="1:7" ht="9.9499999999999993" customHeight="1" x14ac:dyDescent="0.25">
      <c r="A1930" s="8"/>
      <c r="B1930" s="8"/>
      <c r="C1930" s="8"/>
      <c r="D1930" s="8"/>
      <c r="E1930" s="98"/>
      <c r="F1930" s="98"/>
      <c r="G1930" s="98"/>
    </row>
    <row r="1931" spans="1:7" ht="20.100000000000001" customHeight="1" x14ac:dyDescent="0.25">
      <c r="A1931" s="99" t="s">
        <v>1278</v>
      </c>
      <c r="B1931" s="99"/>
      <c r="C1931" s="99"/>
      <c r="D1931" s="99"/>
      <c r="E1931" s="99"/>
      <c r="F1931" s="99"/>
      <c r="G1931" s="99"/>
    </row>
    <row r="1932" spans="1:7" ht="15" customHeight="1" x14ac:dyDescent="0.25">
      <c r="A1932" s="100" t="s">
        <v>593</v>
      </c>
      <c r="B1932" s="100"/>
      <c r="C1932" s="41" t="s">
        <v>3</v>
      </c>
      <c r="D1932" s="41" t="s">
        <v>4</v>
      </c>
      <c r="E1932" s="41" t="s">
        <v>594</v>
      </c>
      <c r="F1932" s="41" t="s">
        <v>595</v>
      </c>
      <c r="G1932" s="42" t="s">
        <v>596</v>
      </c>
    </row>
    <row r="1933" spans="1:7" ht="15" customHeight="1" x14ac:dyDescent="0.25">
      <c r="A1933" s="28" t="s">
        <v>1272</v>
      </c>
      <c r="B1933" s="29" t="s">
        <v>1273</v>
      </c>
      <c r="C1933" s="28" t="s">
        <v>16</v>
      </c>
      <c r="D1933" s="28" t="s">
        <v>1264</v>
      </c>
      <c r="E1933" s="30">
        <v>0.01</v>
      </c>
      <c r="F1933" s="31">
        <v>50.59</v>
      </c>
      <c r="G1933" s="34">
        <f>TRUNC(TRUNC(E1933,8)*F1933,2)</f>
        <v>0.5</v>
      </c>
    </row>
    <row r="1934" spans="1:7" ht="15" customHeight="1" x14ac:dyDescent="0.25">
      <c r="A1934" s="28" t="s">
        <v>1274</v>
      </c>
      <c r="B1934" s="29" t="s">
        <v>1275</v>
      </c>
      <c r="C1934" s="28" t="s">
        <v>16</v>
      </c>
      <c r="D1934" s="28" t="s">
        <v>1264</v>
      </c>
      <c r="E1934" s="30">
        <v>0.03</v>
      </c>
      <c r="F1934" s="31">
        <v>18.61</v>
      </c>
      <c r="G1934" s="34">
        <f>TRUNC(TRUNC(E1934,8)*F1934,2)</f>
        <v>0.55000000000000004</v>
      </c>
    </row>
    <row r="1935" spans="1:7" ht="15" customHeight="1" x14ac:dyDescent="0.25">
      <c r="A1935" s="28" t="s">
        <v>1267</v>
      </c>
      <c r="B1935" s="29" t="s">
        <v>1268</v>
      </c>
      <c r="C1935" s="28" t="s">
        <v>16</v>
      </c>
      <c r="D1935" s="28" t="s">
        <v>138</v>
      </c>
      <c r="E1935" s="30">
        <v>0.8</v>
      </c>
      <c r="F1935" s="31">
        <v>0.86</v>
      </c>
      <c r="G1935" s="34">
        <f>TRUNC(TRUNC(E1935,8)*F1935,2)</f>
        <v>0.68</v>
      </c>
    </row>
    <row r="1936" spans="1:7" ht="15" customHeight="1" x14ac:dyDescent="0.25">
      <c r="A1936" s="28" t="s">
        <v>1269</v>
      </c>
      <c r="B1936" s="29" t="s">
        <v>1270</v>
      </c>
      <c r="C1936" s="28" t="s">
        <v>16</v>
      </c>
      <c r="D1936" s="28" t="s">
        <v>1264</v>
      </c>
      <c r="E1936" s="30">
        <v>0.03</v>
      </c>
      <c r="F1936" s="31">
        <v>45.39</v>
      </c>
      <c r="G1936" s="34">
        <f>TRUNC(TRUNC(E1936,8)*F1936,2)</f>
        <v>1.36</v>
      </c>
    </row>
    <row r="1937" spans="1:7" ht="15" customHeight="1" x14ac:dyDescent="0.25">
      <c r="A1937" s="28" t="s">
        <v>1276</v>
      </c>
      <c r="B1937" s="29" t="s">
        <v>1277</v>
      </c>
      <c r="C1937" s="28" t="s">
        <v>16</v>
      </c>
      <c r="D1937" s="28" t="s">
        <v>1264</v>
      </c>
      <c r="E1937" s="30">
        <v>0.05</v>
      </c>
      <c r="F1937" s="31">
        <v>114.39</v>
      </c>
      <c r="G1937" s="34">
        <f>TRUNC(TRUNC(E1937,8)*F1937,2)</f>
        <v>5.71</v>
      </c>
    </row>
    <row r="1938" spans="1:7" ht="15" customHeight="1" x14ac:dyDescent="0.25">
      <c r="A1938" s="8"/>
      <c r="B1938" s="8"/>
      <c r="C1938" s="8"/>
      <c r="D1938" s="8"/>
      <c r="E1938" s="101" t="s">
        <v>608</v>
      </c>
      <c r="F1938" s="101"/>
      <c r="G1938" s="43">
        <f>SUM(G1933:G1937)</f>
        <v>8.8000000000000007</v>
      </c>
    </row>
    <row r="1939" spans="1:7" ht="15" customHeight="1" x14ac:dyDescent="0.25">
      <c r="A1939" s="100" t="s">
        <v>614</v>
      </c>
      <c r="B1939" s="100"/>
      <c r="C1939" s="41" t="s">
        <v>3</v>
      </c>
      <c r="D1939" s="41" t="s">
        <v>4</v>
      </c>
      <c r="E1939" s="41" t="s">
        <v>594</v>
      </c>
      <c r="F1939" s="41" t="s">
        <v>595</v>
      </c>
      <c r="G1939" s="42" t="s">
        <v>596</v>
      </c>
    </row>
    <row r="1940" spans="1:7" ht="15" customHeight="1" x14ac:dyDescent="0.25">
      <c r="A1940" s="28" t="s">
        <v>734</v>
      </c>
      <c r="B1940" s="29" t="s">
        <v>735</v>
      </c>
      <c r="C1940" s="28" t="s">
        <v>16</v>
      </c>
      <c r="D1940" s="28" t="s">
        <v>633</v>
      </c>
      <c r="E1940" s="30">
        <v>0.58838380000000001</v>
      </c>
      <c r="F1940" s="31">
        <v>29.65</v>
      </c>
      <c r="G1940" s="34">
        <f>TRUNC(TRUNC(E1940,8)*F1940,2)</f>
        <v>17.440000000000001</v>
      </c>
    </row>
    <row r="1941" spans="1:7" ht="15" customHeight="1" x14ac:dyDescent="0.25">
      <c r="A1941" s="28" t="s">
        <v>634</v>
      </c>
      <c r="B1941" s="29" t="s">
        <v>635</v>
      </c>
      <c r="C1941" s="28" t="s">
        <v>16</v>
      </c>
      <c r="D1941" s="28" t="s">
        <v>633</v>
      </c>
      <c r="E1941" s="30">
        <v>0.47070704000000002</v>
      </c>
      <c r="F1941" s="31">
        <v>22.86</v>
      </c>
      <c r="G1941" s="34">
        <f>TRUNC(TRUNC(E1941,8)*F1941,2)</f>
        <v>10.76</v>
      </c>
    </row>
    <row r="1942" spans="1:7" ht="18" customHeight="1" x14ac:dyDescent="0.25">
      <c r="A1942" s="8"/>
      <c r="B1942" s="8"/>
      <c r="C1942" s="8"/>
      <c r="D1942" s="8"/>
      <c r="E1942" s="101" t="s">
        <v>621</v>
      </c>
      <c r="F1942" s="101"/>
      <c r="G1942" s="43">
        <f>SUM(G1940:G1941)</f>
        <v>28.200000000000003</v>
      </c>
    </row>
    <row r="1943" spans="1:7" ht="15" customHeight="1" x14ac:dyDescent="0.25">
      <c r="A1943" s="8"/>
      <c r="B1943" s="8"/>
      <c r="C1943" s="8"/>
      <c r="D1943" s="8"/>
      <c r="E1943" s="97" t="s">
        <v>609</v>
      </c>
      <c r="F1943" s="97"/>
      <c r="G1943" s="44">
        <f>ROUND(SUM(G1938,G1942),2)</f>
        <v>37</v>
      </c>
    </row>
    <row r="1944" spans="1:7" ht="15" customHeight="1" x14ac:dyDescent="0.25">
      <c r="A1944" s="8"/>
      <c r="B1944" s="8"/>
      <c r="C1944" s="8"/>
      <c r="D1944" s="8"/>
      <c r="E1944" s="97" t="s">
        <v>610</v>
      </c>
      <c r="F1944" s="97"/>
      <c r="G1944" s="44">
        <f>ROUND(G1943*(29.84/100),2)</f>
        <v>11.04</v>
      </c>
    </row>
    <row r="1945" spans="1:7" ht="15" customHeight="1" x14ac:dyDescent="0.25">
      <c r="A1945" s="8"/>
      <c r="B1945" s="8"/>
      <c r="C1945" s="8"/>
      <c r="D1945" s="8"/>
      <c r="E1945" s="97" t="s">
        <v>611</v>
      </c>
      <c r="F1945" s="97"/>
      <c r="G1945" s="44">
        <f>G1944+G1943</f>
        <v>48.04</v>
      </c>
    </row>
    <row r="1946" spans="1:7" ht="15" customHeight="1" x14ac:dyDescent="0.25">
      <c r="A1946" s="8"/>
      <c r="B1946" s="8"/>
      <c r="C1946" s="8"/>
      <c r="D1946" s="8"/>
      <c r="E1946" s="97" t="s">
        <v>636</v>
      </c>
      <c r="F1946" s="97"/>
      <c r="G1946" s="45">
        <v>66.87</v>
      </c>
    </row>
    <row r="1947" spans="1:7" ht="9.9499999999999993" customHeight="1" x14ac:dyDescent="0.25">
      <c r="A1947" s="8"/>
      <c r="B1947" s="8"/>
      <c r="C1947" s="8"/>
      <c r="D1947" s="8"/>
      <c r="E1947" s="98"/>
      <c r="F1947" s="98"/>
      <c r="G1947" s="98"/>
    </row>
    <row r="1948" spans="1:7" ht="20.100000000000001" customHeight="1" x14ac:dyDescent="0.25">
      <c r="A1948" s="99" t="s">
        <v>1279</v>
      </c>
      <c r="B1948" s="99"/>
      <c r="C1948" s="99"/>
      <c r="D1948" s="99"/>
      <c r="E1948" s="99"/>
      <c r="F1948" s="99"/>
      <c r="G1948" s="99"/>
    </row>
    <row r="1949" spans="1:7" ht="15" customHeight="1" x14ac:dyDescent="0.25">
      <c r="A1949" s="100" t="s">
        <v>593</v>
      </c>
      <c r="B1949" s="100"/>
      <c r="C1949" s="41" t="s">
        <v>3</v>
      </c>
      <c r="D1949" s="41" t="s">
        <v>4</v>
      </c>
      <c r="E1949" s="41" t="s">
        <v>594</v>
      </c>
      <c r="F1949" s="41" t="s">
        <v>595</v>
      </c>
      <c r="G1949" s="42" t="s">
        <v>596</v>
      </c>
    </row>
    <row r="1950" spans="1:7" ht="29.1" customHeight="1" x14ac:dyDescent="0.25">
      <c r="A1950" s="28" t="s">
        <v>1280</v>
      </c>
      <c r="B1950" s="29" t="s">
        <v>1281</v>
      </c>
      <c r="C1950" s="28" t="s">
        <v>39</v>
      </c>
      <c r="D1950" s="28" t="s">
        <v>682</v>
      </c>
      <c r="E1950" s="30">
        <v>3.6999999999999998E-2</v>
      </c>
      <c r="F1950" s="31">
        <v>20.82</v>
      </c>
      <c r="G1950" s="34">
        <f t="shared" ref="G1950:G1956" si="11">TRUNC(TRUNC(E1950,8)*F1950,2)</f>
        <v>0.77</v>
      </c>
    </row>
    <row r="1951" spans="1:7" ht="29.1" customHeight="1" x14ac:dyDescent="0.25">
      <c r="A1951" s="28" t="s">
        <v>1282</v>
      </c>
      <c r="B1951" s="29" t="s">
        <v>1283</v>
      </c>
      <c r="C1951" s="28" t="s">
        <v>39</v>
      </c>
      <c r="D1951" s="28" t="s">
        <v>40</v>
      </c>
      <c r="E1951" s="30">
        <v>1.0363</v>
      </c>
      <c r="F1951" s="31">
        <v>26.59</v>
      </c>
      <c r="G1951" s="34">
        <f t="shared" si="11"/>
        <v>27.55</v>
      </c>
    </row>
    <row r="1952" spans="1:7" ht="29.1" customHeight="1" x14ac:dyDescent="0.25">
      <c r="A1952" s="28" t="s">
        <v>1284</v>
      </c>
      <c r="B1952" s="29" t="s">
        <v>1285</v>
      </c>
      <c r="C1952" s="28" t="s">
        <v>39</v>
      </c>
      <c r="D1952" s="28" t="s">
        <v>22</v>
      </c>
      <c r="E1952" s="30">
        <v>2.2134</v>
      </c>
      <c r="F1952" s="31">
        <v>0.21</v>
      </c>
      <c r="G1952" s="34">
        <f t="shared" si="11"/>
        <v>0.46</v>
      </c>
    </row>
    <row r="1953" spans="1:7" ht="21" customHeight="1" x14ac:dyDescent="0.25">
      <c r="A1953" s="28" t="s">
        <v>1286</v>
      </c>
      <c r="B1953" s="29" t="s">
        <v>1287</v>
      </c>
      <c r="C1953" s="28" t="s">
        <v>39</v>
      </c>
      <c r="D1953" s="28" t="s">
        <v>1288</v>
      </c>
      <c r="E1953" s="30">
        <v>1.23E-2</v>
      </c>
      <c r="F1953" s="31">
        <v>24.25</v>
      </c>
      <c r="G1953" s="34">
        <f t="shared" si="11"/>
        <v>0.28999999999999998</v>
      </c>
    </row>
    <row r="1954" spans="1:7" ht="21" customHeight="1" x14ac:dyDescent="0.25">
      <c r="A1954" s="28" t="s">
        <v>1289</v>
      </c>
      <c r="B1954" s="29" t="s">
        <v>1290</v>
      </c>
      <c r="C1954" s="28" t="s">
        <v>39</v>
      </c>
      <c r="D1954" s="28" t="s">
        <v>1288</v>
      </c>
      <c r="E1954" s="30">
        <v>3.3599999999999998E-2</v>
      </c>
      <c r="F1954" s="31">
        <v>41.58</v>
      </c>
      <c r="G1954" s="34">
        <f t="shared" si="11"/>
        <v>1.39</v>
      </c>
    </row>
    <row r="1955" spans="1:7" ht="29.1" customHeight="1" x14ac:dyDescent="0.25">
      <c r="A1955" s="28" t="s">
        <v>1291</v>
      </c>
      <c r="B1955" s="29" t="s">
        <v>1292</v>
      </c>
      <c r="C1955" s="28" t="s">
        <v>39</v>
      </c>
      <c r="D1955" s="28" t="s">
        <v>22</v>
      </c>
      <c r="E1955" s="30">
        <v>1.2266999999999999</v>
      </c>
      <c r="F1955" s="31">
        <v>2.1</v>
      </c>
      <c r="G1955" s="34">
        <f t="shared" si="11"/>
        <v>2.57</v>
      </c>
    </row>
    <row r="1956" spans="1:7" ht="29.1" customHeight="1" x14ac:dyDescent="0.25">
      <c r="A1956" s="28" t="s">
        <v>1293</v>
      </c>
      <c r="B1956" s="29" t="s">
        <v>1294</v>
      </c>
      <c r="C1956" s="28" t="s">
        <v>39</v>
      </c>
      <c r="D1956" s="28" t="s">
        <v>89</v>
      </c>
      <c r="E1956" s="30">
        <v>3.5470000000000002</v>
      </c>
      <c r="F1956" s="31">
        <v>5.59</v>
      </c>
      <c r="G1956" s="34">
        <f t="shared" si="11"/>
        <v>19.82</v>
      </c>
    </row>
    <row r="1957" spans="1:7" ht="15" customHeight="1" x14ac:dyDescent="0.25">
      <c r="A1957" s="8"/>
      <c r="B1957" s="8"/>
      <c r="C1957" s="8"/>
      <c r="D1957" s="8"/>
      <c r="E1957" s="101" t="s">
        <v>608</v>
      </c>
      <c r="F1957" s="101"/>
      <c r="G1957" s="43">
        <f>SUM(G1950:G1956)</f>
        <v>52.85</v>
      </c>
    </row>
    <row r="1958" spans="1:7" ht="15" customHeight="1" x14ac:dyDescent="0.25">
      <c r="A1958" s="100" t="s">
        <v>614</v>
      </c>
      <c r="B1958" s="100"/>
      <c r="C1958" s="41" t="s">
        <v>3</v>
      </c>
      <c r="D1958" s="41" t="s">
        <v>4</v>
      </c>
      <c r="E1958" s="41" t="s">
        <v>594</v>
      </c>
      <c r="F1958" s="41" t="s">
        <v>595</v>
      </c>
      <c r="G1958" s="42" t="s">
        <v>596</v>
      </c>
    </row>
    <row r="1959" spans="1:7" ht="21" customHeight="1" x14ac:dyDescent="0.25">
      <c r="A1959" s="28" t="s">
        <v>1295</v>
      </c>
      <c r="B1959" s="29" t="s">
        <v>1296</v>
      </c>
      <c r="C1959" s="28" t="s">
        <v>39</v>
      </c>
      <c r="D1959" s="28" t="s">
        <v>617</v>
      </c>
      <c r="E1959" s="30">
        <v>0.47200091999999999</v>
      </c>
      <c r="F1959" s="31">
        <v>23.81</v>
      </c>
      <c r="G1959" s="34">
        <f>TRUNC(TRUNC(E1959,8)*F1959,2)</f>
        <v>11.23</v>
      </c>
    </row>
    <row r="1960" spans="1:7" ht="18" customHeight="1" x14ac:dyDescent="0.25">
      <c r="A1960" s="8"/>
      <c r="B1960" s="8"/>
      <c r="C1960" s="8"/>
      <c r="D1960" s="8"/>
      <c r="E1960" s="101" t="s">
        <v>621</v>
      </c>
      <c r="F1960" s="101"/>
      <c r="G1960" s="43">
        <f>SUM(G1959:G1959)</f>
        <v>11.23</v>
      </c>
    </row>
    <row r="1961" spans="1:7" ht="15" customHeight="1" x14ac:dyDescent="0.25">
      <c r="A1961" s="8"/>
      <c r="B1961" s="8"/>
      <c r="C1961" s="8"/>
      <c r="D1961" s="8"/>
      <c r="E1961" s="97" t="s">
        <v>609</v>
      </c>
      <c r="F1961" s="97"/>
      <c r="G1961" s="44">
        <f>ROUND(SUM(G1957,G1960),2)</f>
        <v>64.08</v>
      </c>
    </row>
    <row r="1962" spans="1:7" ht="15" customHeight="1" x14ac:dyDescent="0.25">
      <c r="A1962" s="8"/>
      <c r="B1962" s="8"/>
      <c r="C1962" s="8"/>
      <c r="D1962" s="8"/>
      <c r="E1962" s="97" t="s">
        <v>610</v>
      </c>
      <c r="F1962" s="97"/>
      <c r="G1962" s="44">
        <f>ROUND(G1961*(29.84/100),2)</f>
        <v>19.12</v>
      </c>
    </row>
    <row r="1963" spans="1:7" ht="15" customHeight="1" x14ac:dyDescent="0.25">
      <c r="A1963" s="8"/>
      <c r="B1963" s="8"/>
      <c r="C1963" s="8"/>
      <c r="D1963" s="8"/>
      <c r="E1963" s="97" t="s">
        <v>611</v>
      </c>
      <c r="F1963" s="97"/>
      <c r="G1963" s="44">
        <f>G1962+G1961</f>
        <v>83.2</v>
      </c>
    </row>
    <row r="1964" spans="1:7" ht="15" customHeight="1" x14ac:dyDescent="0.25">
      <c r="A1964" s="8"/>
      <c r="B1964" s="8"/>
      <c r="C1964" s="8"/>
      <c r="D1964" s="8"/>
      <c r="E1964" s="97" t="s">
        <v>695</v>
      </c>
      <c r="F1964" s="97"/>
      <c r="G1964" s="45">
        <v>477.12</v>
      </c>
    </row>
    <row r="1965" spans="1:7" ht="9.9499999999999993" customHeight="1" x14ac:dyDescent="0.25">
      <c r="A1965" s="8"/>
      <c r="B1965" s="8"/>
      <c r="C1965" s="8"/>
      <c r="D1965" s="8"/>
      <c r="E1965" s="98"/>
      <c r="F1965" s="98"/>
      <c r="G1965" s="98"/>
    </row>
    <row r="1966" spans="1:7" ht="20.100000000000001" customHeight="1" x14ac:dyDescent="0.25">
      <c r="A1966" s="99" t="s">
        <v>1297</v>
      </c>
      <c r="B1966" s="99"/>
      <c r="C1966" s="99"/>
      <c r="D1966" s="99"/>
      <c r="E1966" s="99"/>
      <c r="F1966" s="99"/>
      <c r="G1966" s="99"/>
    </row>
    <row r="1967" spans="1:7" ht="15" customHeight="1" x14ac:dyDescent="0.25">
      <c r="A1967" s="100" t="s">
        <v>593</v>
      </c>
      <c r="B1967" s="100"/>
      <c r="C1967" s="41" t="s">
        <v>3</v>
      </c>
      <c r="D1967" s="41" t="s">
        <v>4</v>
      </c>
      <c r="E1967" s="41" t="s">
        <v>594</v>
      </c>
      <c r="F1967" s="41" t="s">
        <v>595</v>
      </c>
      <c r="G1967" s="42" t="s">
        <v>596</v>
      </c>
    </row>
    <row r="1968" spans="1:7" ht="15" customHeight="1" x14ac:dyDescent="0.25">
      <c r="A1968" s="28" t="s">
        <v>1298</v>
      </c>
      <c r="B1968" s="29" t="s">
        <v>1299</v>
      </c>
      <c r="C1968" s="28" t="s">
        <v>16</v>
      </c>
      <c r="D1968" s="28" t="s">
        <v>252</v>
      </c>
      <c r="E1968" s="30">
        <v>1.05</v>
      </c>
      <c r="F1968" s="31">
        <v>6.76</v>
      </c>
      <c r="G1968" s="34">
        <f>TRUNC(TRUNC(E1968,8)*F1968,2)</f>
        <v>7.09</v>
      </c>
    </row>
    <row r="1969" spans="1:7" ht="21" customHeight="1" x14ac:dyDescent="0.25">
      <c r="A1969" s="28" t="s">
        <v>1300</v>
      </c>
      <c r="B1969" s="29" t="s">
        <v>1301</v>
      </c>
      <c r="C1969" s="28" t="s">
        <v>16</v>
      </c>
      <c r="D1969" s="28" t="s">
        <v>239</v>
      </c>
      <c r="E1969" s="30">
        <v>0.01</v>
      </c>
      <c r="F1969" s="31">
        <v>151.93</v>
      </c>
      <c r="G1969" s="34">
        <f>TRUNC(TRUNC(E1969,8)*F1969,2)</f>
        <v>1.51</v>
      </c>
    </row>
    <row r="1970" spans="1:7" ht="15" customHeight="1" x14ac:dyDescent="0.25">
      <c r="A1970" s="8"/>
      <c r="B1970" s="8"/>
      <c r="C1970" s="8"/>
      <c r="D1970" s="8"/>
      <c r="E1970" s="101" t="s">
        <v>608</v>
      </c>
      <c r="F1970" s="101"/>
      <c r="G1970" s="43">
        <f>SUM(G1968:G1969)</f>
        <v>8.6</v>
      </c>
    </row>
    <row r="1971" spans="1:7" ht="15" customHeight="1" x14ac:dyDescent="0.25">
      <c r="A1971" s="100" t="s">
        <v>614</v>
      </c>
      <c r="B1971" s="100"/>
      <c r="C1971" s="41" t="s">
        <v>3</v>
      </c>
      <c r="D1971" s="41" t="s">
        <v>4</v>
      </c>
      <c r="E1971" s="41" t="s">
        <v>594</v>
      </c>
      <c r="F1971" s="41" t="s">
        <v>595</v>
      </c>
      <c r="G1971" s="42" t="s">
        <v>596</v>
      </c>
    </row>
    <row r="1972" spans="1:7" ht="21" customHeight="1" x14ac:dyDescent="0.25">
      <c r="A1972" s="28" t="s">
        <v>1302</v>
      </c>
      <c r="B1972" s="29" t="s">
        <v>1303</v>
      </c>
      <c r="C1972" s="28" t="s">
        <v>16</v>
      </c>
      <c r="D1972" s="28" t="s">
        <v>633</v>
      </c>
      <c r="E1972" s="30">
        <v>0.19631021000000001</v>
      </c>
      <c r="F1972" s="31">
        <v>22.82</v>
      </c>
      <c r="G1972" s="34">
        <f>TRUNC(TRUNC(E1972,8)*F1972,2)</f>
        <v>4.47</v>
      </c>
    </row>
    <row r="1973" spans="1:7" ht="15" customHeight="1" x14ac:dyDescent="0.25">
      <c r="A1973" s="28" t="s">
        <v>1304</v>
      </c>
      <c r="B1973" s="29" t="s">
        <v>1305</v>
      </c>
      <c r="C1973" s="28" t="s">
        <v>16</v>
      </c>
      <c r="D1973" s="28" t="s">
        <v>633</v>
      </c>
      <c r="E1973" s="30">
        <v>0.23557225000000001</v>
      </c>
      <c r="F1973" s="31">
        <v>27.78</v>
      </c>
      <c r="G1973" s="34">
        <f>TRUNC(TRUNC(E1973,8)*F1973,2)</f>
        <v>6.54</v>
      </c>
    </row>
    <row r="1974" spans="1:7" ht="18" customHeight="1" x14ac:dyDescent="0.25">
      <c r="A1974" s="8"/>
      <c r="B1974" s="8"/>
      <c r="C1974" s="8"/>
      <c r="D1974" s="8"/>
      <c r="E1974" s="101" t="s">
        <v>621</v>
      </c>
      <c r="F1974" s="101"/>
      <c r="G1974" s="43">
        <f>SUM(G1972:G1973)</f>
        <v>11.01</v>
      </c>
    </row>
    <row r="1975" spans="1:7" ht="15" customHeight="1" x14ac:dyDescent="0.25">
      <c r="A1975" s="8"/>
      <c r="B1975" s="8"/>
      <c r="C1975" s="8"/>
      <c r="D1975" s="8"/>
      <c r="E1975" s="97" t="s">
        <v>609</v>
      </c>
      <c r="F1975" s="97"/>
      <c r="G1975" s="44">
        <f>ROUND(SUM(G1970,G1974),2)</f>
        <v>19.61</v>
      </c>
    </row>
    <row r="1976" spans="1:7" ht="15" customHeight="1" x14ac:dyDescent="0.25">
      <c r="A1976" s="8"/>
      <c r="B1976" s="8"/>
      <c r="C1976" s="8"/>
      <c r="D1976" s="8"/>
      <c r="E1976" s="97" t="s">
        <v>610</v>
      </c>
      <c r="F1976" s="97"/>
      <c r="G1976" s="44">
        <f>ROUND(G1975*(29.84/100),2)</f>
        <v>5.85</v>
      </c>
    </row>
    <row r="1977" spans="1:7" ht="15" customHeight="1" x14ac:dyDescent="0.25">
      <c r="A1977" s="8"/>
      <c r="B1977" s="8"/>
      <c r="C1977" s="8"/>
      <c r="D1977" s="8"/>
      <c r="E1977" s="97" t="s">
        <v>611</v>
      </c>
      <c r="F1977" s="97"/>
      <c r="G1977" s="44">
        <f>G1976+G1975</f>
        <v>25.46</v>
      </c>
    </row>
    <row r="1978" spans="1:7" ht="15" customHeight="1" x14ac:dyDescent="0.25">
      <c r="A1978" s="8"/>
      <c r="B1978" s="8"/>
      <c r="C1978" s="8"/>
      <c r="D1978" s="8"/>
      <c r="E1978" s="97" t="s">
        <v>944</v>
      </c>
      <c r="F1978" s="97"/>
      <c r="G1978" s="45">
        <v>4587.6400000000003</v>
      </c>
    </row>
    <row r="1979" spans="1:7" ht="9.9499999999999993" customHeight="1" x14ac:dyDescent="0.25">
      <c r="A1979" s="8"/>
      <c r="B1979" s="8"/>
      <c r="C1979" s="8"/>
      <c r="D1979" s="8"/>
      <c r="E1979" s="98"/>
      <c r="F1979" s="98"/>
      <c r="G1979" s="98"/>
    </row>
    <row r="1980" spans="1:7" ht="20.100000000000001" customHeight="1" x14ac:dyDescent="0.25">
      <c r="A1980" s="99" t="s">
        <v>1306</v>
      </c>
      <c r="B1980" s="99"/>
      <c r="C1980" s="99"/>
      <c r="D1980" s="99"/>
      <c r="E1980" s="99"/>
      <c r="F1980" s="99"/>
      <c r="G1980" s="99"/>
    </row>
    <row r="1981" spans="1:7" ht="15" customHeight="1" x14ac:dyDescent="0.25">
      <c r="A1981" s="100" t="s">
        <v>593</v>
      </c>
      <c r="B1981" s="100"/>
      <c r="C1981" s="41" t="s">
        <v>3</v>
      </c>
      <c r="D1981" s="41" t="s">
        <v>4</v>
      </c>
      <c r="E1981" s="41" t="s">
        <v>594</v>
      </c>
      <c r="F1981" s="41" t="s">
        <v>595</v>
      </c>
      <c r="G1981" s="42" t="s">
        <v>596</v>
      </c>
    </row>
    <row r="1982" spans="1:7" ht="15" customHeight="1" x14ac:dyDescent="0.25">
      <c r="A1982" s="28" t="s">
        <v>1307</v>
      </c>
      <c r="B1982" s="29" t="s">
        <v>1308</v>
      </c>
      <c r="C1982" s="28" t="s">
        <v>197</v>
      </c>
      <c r="D1982" s="28" t="s">
        <v>22</v>
      </c>
      <c r="E1982" s="30">
        <v>0.81799999999999995</v>
      </c>
      <c r="F1982" s="32">
        <v>68.94</v>
      </c>
      <c r="G1982" s="35">
        <f>ROUND(ROUND(E1982,8)*F1982,4)</f>
        <v>56.392899999999997</v>
      </c>
    </row>
    <row r="1983" spans="1:7" ht="15" customHeight="1" x14ac:dyDescent="0.25">
      <c r="A1983" s="8"/>
      <c r="B1983" s="8"/>
      <c r="C1983" s="8"/>
      <c r="D1983" s="8"/>
      <c r="E1983" s="101" t="s">
        <v>608</v>
      </c>
      <c r="F1983" s="101"/>
      <c r="G1983" s="46">
        <f>SUM(G1982:G1982)</f>
        <v>56.392899999999997</v>
      </c>
    </row>
    <row r="1984" spans="1:7" ht="15" customHeight="1" x14ac:dyDescent="0.25">
      <c r="A1984" s="100" t="s">
        <v>821</v>
      </c>
      <c r="B1984" s="100"/>
      <c r="C1984" s="41" t="s">
        <v>3</v>
      </c>
      <c r="D1984" s="41" t="s">
        <v>4</v>
      </c>
      <c r="E1984" s="41" t="s">
        <v>594</v>
      </c>
      <c r="F1984" s="41" t="s">
        <v>595</v>
      </c>
      <c r="G1984" s="42" t="s">
        <v>596</v>
      </c>
    </row>
    <row r="1985" spans="1:7" ht="15" customHeight="1" x14ac:dyDescent="0.25">
      <c r="A1985" s="28" t="s">
        <v>1309</v>
      </c>
      <c r="B1985" s="29" t="s">
        <v>1310</v>
      </c>
      <c r="C1985" s="28" t="s">
        <v>197</v>
      </c>
      <c r="D1985" s="28" t="s">
        <v>617</v>
      </c>
      <c r="E1985" s="30">
        <v>9.4019850000000002E-2</v>
      </c>
      <c r="F1985" s="32">
        <v>19.418900000000001</v>
      </c>
      <c r="G1985" s="35">
        <f>ROUND(ROUND(E1985,8)*F1985,4)</f>
        <v>1.8258000000000001</v>
      </c>
    </row>
    <row r="1986" spans="1:7" ht="15" customHeight="1" x14ac:dyDescent="0.25">
      <c r="A1986" s="28" t="s">
        <v>1311</v>
      </c>
      <c r="B1986" s="29" t="s">
        <v>1312</v>
      </c>
      <c r="C1986" s="28" t="s">
        <v>197</v>
      </c>
      <c r="D1986" s="28" t="s">
        <v>617</v>
      </c>
      <c r="E1986" s="30">
        <v>9.3911419999999995E-2</v>
      </c>
      <c r="F1986" s="32">
        <v>24.598400000000002</v>
      </c>
      <c r="G1986" s="35">
        <f>ROUND(ROUND(E1986,8)*F1986,4)</f>
        <v>2.3100999999999998</v>
      </c>
    </row>
    <row r="1987" spans="1:7" ht="15" customHeight="1" x14ac:dyDescent="0.25">
      <c r="A1987" s="8"/>
      <c r="B1987" s="8"/>
      <c r="C1987" s="8"/>
      <c r="D1987" s="8"/>
      <c r="E1987" s="101" t="s">
        <v>826</v>
      </c>
      <c r="F1987" s="101"/>
      <c r="G1987" s="46">
        <f>SUM(G1985:G1986)</f>
        <v>4.1358999999999995</v>
      </c>
    </row>
    <row r="1988" spans="1:7" ht="15" customHeight="1" x14ac:dyDescent="0.25">
      <c r="A1988" s="8"/>
      <c r="B1988" s="8"/>
      <c r="C1988" s="8"/>
      <c r="D1988" s="8"/>
      <c r="E1988" s="97" t="s">
        <v>609</v>
      </c>
      <c r="F1988" s="97"/>
      <c r="G1988" s="44">
        <f>ROUND(SUM(G1983,G1987),2)</f>
        <v>60.53</v>
      </c>
    </row>
    <row r="1989" spans="1:7" ht="15" customHeight="1" x14ac:dyDescent="0.25">
      <c r="A1989" s="8"/>
      <c r="B1989" s="8"/>
      <c r="C1989" s="8"/>
      <c r="D1989" s="8"/>
      <c r="E1989" s="97" t="s">
        <v>610</v>
      </c>
      <c r="F1989" s="97"/>
      <c r="G1989" s="44">
        <f>ROUND(G1988*(29.84/100),2)</f>
        <v>18.059999999999999</v>
      </c>
    </row>
    <row r="1990" spans="1:7" ht="15" customHeight="1" x14ac:dyDescent="0.25">
      <c r="A1990" s="8"/>
      <c r="B1990" s="8"/>
      <c r="C1990" s="8"/>
      <c r="D1990" s="8"/>
      <c r="E1990" s="97" t="s">
        <v>611</v>
      </c>
      <c r="F1990" s="97"/>
      <c r="G1990" s="44">
        <f>G1989+G1988</f>
        <v>78.59</v>
      </c>
    </row>
    <row r="1991" spans="1:7" ht="15" customHeight="1" x14ac:dyDescent="0.25">
      <c r="A1991" s="8"/>
      <c r="B1991" s="8"/>
      <c r="C1991" s="8"/>
      <c r="D1991" s="8"/>
      <c r="E1991" s="97" t="s">
        <v>756</v>
      </c>
      <c r="F1991" s="97"/>
      <c r="G1991" s="45">
        <v>93.07</v>
      </c>
    </row>
    <row r="1992" spans="1:7" ht="9.9499999999999993" customHeight="1" x14ac:dyDescent="0.25">
      <c r="A1992" s="8"/>
      <c r="B1992" s="8"/>
      <c r="C1992" s="8"/>
      <c r="D1992" s="8"/>
      <c r="E1992" s="98"/>
      <c r="F1992" s="98"/>
      <c r="G1992" s="98"/>
    </row>
    <row r="1993" spans="1:7" ht="20.100000000000001" customHeight="1" x14ac:dyDescent="0.25">
      <c r="A1993" s="99" t="s">
        <v>1313</v>
      </c>
      <c r="B1993" s="99"/>
      <c r="C1993" s="99"/>
      <c r="D1993" s="99"/>
      <c r="E1993" s="99"/>
      <c r="F1993" s="99"/>
      <c r="G1993" s="99"/>
    </row>
    <row r="1994" spans="1:7" ht="15" customHeight="1" x14ac:dyDescent="0.25">
      <c r="A1994" s="100" t="s">
        <v>593</v>
      </c>
      <c r="B1994" s="100"/>
      <c r="C1994" s="41" t="s">
        <v>3</v>
      </c>
      <c r="D1994" s="41" t="s">
        <v>4</v>
      </c>
      <c r="E1994" s="41" t="s">
        <v>594</v>
      </c>
      <c r="F1994" s="41" t="s">
        <v>595</v>
      </c>
      <c r="G1994" s="42" t="s">
        <v>596</v>
      </c>
    </row>
    <row r="1995" spans="1:7" ht="15" customHeight="1" x14ac:dyDescent="0.25">
      <c r="A1995" s="28" t="s">
        <v>1314</v>
      </c>
      <c r="B1995" s="29" t="s">
        <v>1315</v>
      </c>
      <c r="C1995" s="28" t="s">
        <v>16</v>
      </c>
      <c r="D1995" s="28" t="s">
        <v>607</v>
      </c>
      <c r="E1995" s="30">
        <v>1</v>
      </c>
      <c r="F1995" s="31">
        <v>41.14</v>
      </c>
      <c r="G1995" s="34">
        <f>TRUNC(TRUNC(E1995,8)*F1995,2)</f>
        <v>41.14</v>
      </c>
    </row>
    <row r="1996" spans="1:7" ht="15" customHeight="1" x14ac:dyDescent="0.25">
      <c r="A1996" s="28" t="s">
        <v>659</v>
      </c>
      <c r="B1996" s="29" t="s">
        <v>660</v>
      </c>
      <c r="C1996" s="28" t="s">
        <v>16</v>
      </c>
      <c r="D1996" s="28" t="s">
        <v>252</v>
      </c>
      <c r="E1996" s="30">
        <v>0.01</v>
      </c>
      <c r="F1996" s="31">
        <v>13.9</v>
      </c>
      <c r="G1996" s="34">
        <f>TRUNC(TRUNC(E1996,8)*F1996,2)</f>
        <v>0.13</v>
      </c>
    </row>
    <row r="1997" spans="1:7" ht="21" customHeight="1" x14ac:dyDescent="0.25">
      <c r="A1997" s="28" t="s">
        <v>1316</v>
      </c>
      <c r="B1997" s="29" t="s">
        <v>1317</v>
      </c>
      <c r="C1997" s="28" t="s">
        <v>16</v>
      </c>
      <c r="D1997" s="28" t="s">
        <v>26</v>
      </c>
      <c r="E1997" s="30">
        <v>0.97140000000000004</v>
      </c>
      <c r="F1997" s="31">
        <v>90.98</v>
      </c>
      <c r="G1997" s="34">
        <f>TRUNC(TRUNC(E1997,8)*F1997,2)</f>
        <v>88.37</v>
      </c>
    </row>
    <row r="1998" spans="1:7" ht="15" customHeight="1" x14ac:dyDescent="0.25">
      <c r="A1998" s="8"/>
      <c r="B1998" s="8"/>
      <c r="C1998" s="8"/>
      <c r="D1998" s="8"/>
      <c r="E1998" s="101" t="s">
        <v>608</v>
      </c>
      <c r="F1998" s="101"/>
      <c r="G1998" s="43">
        <f>SUM(G1995:G1997)</f>
        <v>129.64000000000001</v>
      </c>
    </row>
    <row r="1999" spans="1:7" ht="15" customHeight="1" x14ac:dyDescent="0.25">
      <c r="A1999" s="100" t="s">
        <v>614</v>
      </c>
      <c r="B1999" s="100"/>
      <c r="C1999" s="41" t="s">
        <v>3</v>
      </c>
      <c r="D1999" s="41" t="s">
        <v>4</v>
      </c>
      <c r="E1999" s="41" t="s">
        <v>594</v>
      </c>
      <c r="F1999" s="41" t="s">
        <v>595</v>
      </c>
      <c r="G1999" s="42" t="s">
        <v>596</v>
      </c>
    </row>
    <row r="2000" spans="1:7" ht="15" customHeight="1" x14ac:dyDescent="0.25">
      <c r="A2000" s="28" t="s">
        <v>634</v>
      </c>
      <c r="B2000" s="29" t="s">
        <v>635</v>
      </c>
      <c r="C2000" s="28" t="s">
        <v>16</v>
      </c>
      <c r="D2000" s="28" t="s">
        <v>633</v>
      </c>
      <c r="E2000" s="30">
        <v>0.17040685999999999</v>
      </c>
      <c r="F2000" s="31">
        <v>22.86</v>
      </c>
      <c r="G2000" s="34">
        <f>TRUNC(TRUNC(E2000,8)*F2000,2)</f>
        <v>3.89</v>
      </c>
    </row>
    <row r="2001" spans="1:7" ht="15" customHeight="1" x14ac:dyDescent="0.25">
      <c r="A2001" s="28" t="s">
        <v>1318</v>
      </c>
      <c r="B2001" s="29" t="s">
        <v>1319</v>
      </c>
      <c r="C2001" s="28" t="s">
        <v>16</v>
      </c>
      <c r="D2001" s="28" t="s">
        <v>633</v>
      </c>
      <c r="E2001" s="30">
        <v>0.17441846999999999</v>
      </c>
      <c r="F2001" s="31">
        <v>27.56</v>
      </c>
      <c r="G2001" s="34">
        <f>TRUNC(TRUNC(E2001,8)*F2001,2)</f>
        <v>4.8</v>
      </c>
    </row>
    <row r="2002" spans="1:7" ht="18" customHeight="1" x14ac:dyDescent="0.25">
      <c r="A2002" s="8"/>
      <c r="B2002" s="8"/>
      <c r="C2002" s="8"/>
      <c r="D2002" s="8"/>
      <c r="E2002" s="101" t="s">
        <v>621</v>
      </c>
      <c r="F2002" s="101"/>
      <c r="G2002" s="43">
        <f>SUM(G2000:G2001)</f>
        <v>8.69</v>
      </c>
    </row>
    <row r="2003" spans="1:7" ht="15" customHeight="1" x14ac:dyDescent="0.25">
      <c r="A2003" s="8"/>
      <c r="B2003" s="8"/>
      <c r="C2003" s="8"/>
      <c r="D2003" s="8"/>
      <c r="E2003" s="97" t="s">
        <v>609</v>
      </c>
      <c r="F2003" s="97"/>
      <c r="G2003" s="44">
        <f>ROUND(SUM(G1998,G2002),2)</f>
        <v>138.33000000000001</v>
      </c>
    </row>
    <row r="2004" spans="1:7" ht="15" customHeight="1" x14ac:dyDescent="0.25">
      <c r="A2004" s="8"/>
      <c r="B2004" s="8"/>
      <c r="C2004" s="8"/>
      <c r="D2004" s="8"/>
      <c r="E2004" s="97" t="s">
        <v>610</v>
      </c>
      <c r="F2004" s="97"/>
      <c r="G2004" s="44">
        <f>ROUND(G2003*(29.84/100),2)</f>
        <v>41.28</v>
      </c>
    </row>
    <row r="2005" spans="1:7" ht="15" customHeight="1" x14ac:dyDescent="0.25">
      <c r="A2005" s="8"/>
      <c r="B2005" s="8"/>
      <c r="C2005" s="8"/>
      <c r="D2005" s="8"/>
      <c r="E2005" s="97" t="s">
        <v>611</v>
      </c>
      <c r="F2005" s="97"/>
      <c r="G2005" s="44">
        <f>G2004+G2003</f>
        <v>179.61</v>
      </c>
    </row>
    <row r="2006" spans="1:7" ht="15" customHeight="1" x14ac:dyDescent="0.25">
      <c r="A2006" s="8"/>
      <c r="B2006" s="8"/>
      <c r="C2006" s="8"/>
      <c r="D2006" s="8"/>
      <c r="E2006" s="97" t="s">
        <v>636</v>
      </c>
      <c r="F2006" s="97"/>
      <c r="G2006" s="45">
        <v>825.27</v>
      </c>
    </row>
    <row r="2007" spans="1:7" ht="9.9499999999999993" customHeight="1" x14ac:dyDescent="0.25">
      <c r="A2007" s="8"/>
      <c r="B2007" s="8"/>
      <c r="C2007" s="8"/>
      <c r="D2007" s="8"/>
      <c r="E2007" s="98"/>
      <c r="F2007" s="98"/>
      <c r="G2007" s="98"/>
    </row>
    <row r="2008" spans="1:7" ht="20.100000000000001" customHeight="1" x14ac:dyDescent="0.25">
      <c r="A2008" s="99" t="s">
        <v>1320</v>
      </c>
      <c r="B2008" s="99"/>
      <c r="C2008" s="99"/>
      <c r="D2008" s="99"/>
      <c r="E2008" s="99"/>
      <c r="F2008" s="99"/>
      <c r="G2008" s="99"/>
    </row>
    <row r="2009" spans="1:7" ht="15" customHeight="1" x14ac:dyDescent="0.25">
      <c r="A2009" s="100" t="s">
        <v>593</v>
      </c>
      <c r="B2009" s="100"/>
      <c r="C2009" s="41" t="s">
        <v>3</v>
      </c>
      <c r="D2009" s="41" t="s">
        <v>4</v>
      </c>
      <c r="E2009" s="41" t="s">
        <v>594</v>
      </c>
      <c r="F2009" s="41" t="s">
        <v>595</v>
      </c>
      <c r="G2009" s="42" t="s">
        <v>596</v>
      </c>
    </row>
    <row r="2010" spans="1:7" ht="15" customHeight="1" x14ac:dyDescent="0.25">
      <c r="A2010" s="28" t="s">
        <v>1321</v>
      </c>
      <c r="B2010" s="29" t="s">
        <v>1322</v>
      </c>
      <c r="C2010" s="28" t="s">
        <v>16</v>
      </c>
      <c r="D2010" s="28" t="s">
        <v>138</v>
      </c>
      <c r="E2010" s="30">
        <v>1</v>
      </c>
      <c r="F2010" s="31">
        <v>32.19</v>
      </c>
      <c r="G2010" s="34">
        <f>TRUNC(TRUNC(E2010,8)*F2010,2)</f>
        <v>32.19</v>
      </c>
    </row>
    <row r="2011" spans="1:7" ht="15" customHeight="1" x14ac:dyDescent="0.25">
      <c r="A2011" s="8"/>
      <c r="B2011" s="8"/>
      <c r="C2011" s="8"/>
      <c r="D2011" s="8"/>
      <c r="E2011" s="101" t="s">
        <v>608</v>
      </c>
      <c r="F2011" s="101"/>
      <c r="G2011" s="43">
        <f>SUM(G2010:G2010)</f>
        <v>32.19</v>
      </c>
    </row>
    <row r="2012" spans="1:7" ht="15" customHeight="1" x14ac:dyDescent="0.25">
      <c r="A2012" s="100" t="s">
        <v>614</v>
      </c>
      <c r="B2012" s="100"/>
      <c r="C2012" s="41" t="s">
        <v>3</v>
      </c>
      <c r="D2012" s="41" t="s">
        <v>4</v>
      </c>
      <c r="E2012" s="41" t="s">
        <v>594</v>
      </c>
      <c r="F2012" s="41" t="s">
        <v>595</v>
      </c>
      <c r="G2012" s="42" t="s">
        <v>596</v>
      </c>
    </row>
    <row r="2013" spans="1:7" ht="21" customHeight="1" x14ac:dyDescent="0.25">
      <c r="A2013" s="28" t="s">
        <v>771</v>
      </c>
      <c r="B2013" s="29" t="s">
        <v>772</v>
      </c>
      <c r="C2013" s="28" t="s">
        <v>16</v>
      </c>
      <c r="D2013" s="28" t="s">
        <v>633</v>
      </c>
      <c r="E2013" s="30">
        <v>0.15687071</v>
      </c>
      <c r="F2013" s="31">
        <v>22.86</v>
      </c>
      <c r="G2013" s="34">
        <f>TRUNC(TRUNC(E2013,8)*F2013,2)</f>
        <v>3.58</v>
      </c>
    </row>
    <row r="2014" spans="1:7" ht="15" customHeight="1" x14ac:dyDescent="0.25">
      <c r="A2014" s="28" t="s">
        <v>714</v>
      </c>
      <c r="B2014" s="29" t="s">
        <v>715</v>
      </c>
      <c r="C2014" s="28" t="s">
        <v>16</v>
      </c>
      <c r="D2014" s="28" t="s">
        <v>633</v>
      </c>
      <c r="E2014" s="30">
        <v>0.15730815000000001</v>
      </c>
      <c r="F2014" s="31">
        <v>27.96</v>
      </c>
      <c r="G2014" s="34">
        <f>TRUNC(TRUNC(E2014,8)*F2014,2)</f>
        <v>4.3899999999999997</v>
      </c>
    </row>
    <row r="2015" spans="1:7" ht="18" customHeight="1" x14ac:dyDescent="0.25">
      <c r="A2015" s="8"/>
      <c r="B2015" s="8"/>
      <c r="C2015" s="8"/>
      <c r="D2015" s="8"/>
      <c r="E2015" s="101" t="s">
        <v>621</v>
      </c>
      <c r="F2015" s="101"/>
      <c r="G2015" s="43">
        <f>SUM(G2013:G2014)</f>
        <v>7.97</v>
      </c>
    </row>
    <row r="2016" spans="1:7" ht="15" customHeight="1" x14ac:dyDescent="0.25">
      <c r="A2016" s="8"/>
      <c r="B2016" s="8"/>
      <c r="C2016" s="8"/>
      <c r="D2016" s="8"/>
      <c r="E2016" s="97" t="s">
        <v>609</v>
      </c>
      <c r="F2016" s="97"/>
      <c r="G2016" s="44">
        <f>ROUND(SUM(G2011,G2015),2)</f>
        <v>40.159999999999997</v>
      </c>
    </row>
    <row r="2017" spans="1:7" ht="15" customHeight="1" x14ac:dyDescent="0.25">
      <c r="A2017" s="8"/>
      <c r="B2017" s="8"/>
      <c r="C2017" s="8"/>
      <c r="D2017" s="8"/>
      <c r="E2017" s="97" t="s">
        <v>610</v>
      </c>
      <c r="F2017" s="97"/>
      <c r="G2017" s="44">
        <f>ROUND(G2016*(29.84/100),2)</f>
        <v>11.98</v>
      </c>
    </row>
    <row r="2018" spans="1:7" ht="15" customHeight="1" x14ac:dyDescent="0.25">
      <c r="A2018" s="8"/>
      <c r="B2018" s="8"/>
      <c r="C2018" s="8"/>
      <c r="D2018" s="8"/>
      <c r="E2018" s="97" t="s">
        <v>611</v>
      </c>
      <c r="F2018" s="97"/>
      <c r="G2018" s="44">
        <f>G2017+G2016</f>
        <v>52.14</v>
      </c>
    </row>
    <row r="2019" spans="1:7" ht="15" customHeight="1" x14ac:dyDescent="0.25">
      <c r="A2019" s="8"/>
      <c r="B2019" s="8"/>
      <c r="C2019" s="8"/>
      <c r="D2019" s="8"/>
      <c r="E2019" s="97" t="s">
        <v>808</v>
      </c>
      <c r="F2019" s="97"/>
      <c r="G2019" s="45">
        <v>12</v>
      </c>
    </row>
    <row r="2020" spans="1:7" ht="9.9499999999999993" customHeight="1" x14ac:dyDescent="0.25">
      <c r="A2020" s="8"/>
      <c r="B2020" s="8"/>
      <c r="C2020" s="8"/>
      <c r="D2020" s="8"/>
      <c r="E2020" s="98"/>
      <c r="F2020" s="98"/>
      <c r="G2020" s="98"/>
    </row>
    <row r="2021" spans="1:7" ht="20.100000000000001" customHeight="1" x14ac:dyDescent="0.25">
      <c r="A2021" s="99" t="s">
        <v>1323</v>
      </c>
      <c r="B2021" s="99"/>
      <c r="C2021" s="99"/>
      <c r="D2021" s="99"/>
      <c r="E2021" s="99"/>
      <c r="F2021" s="99"/>
      <c r="G2021" s="99"/>
    </row>
    <row r="2022" spans="1:7" ht="15" customHeight="1" x14ac:dyDescent="0.25">
      <c r="A2022" s="100" t="s">
        <v>593</v>
      </c>
      <c r="B2022" s="100"/>
      <c r="C2022" s="41" t="s">
        <v>3</v>
      </c>
      <c r="D2022" s="41" t="s">
        <v>4</v>
      </c>
      <c r="E2022" s="41" t="s">
        <v>594</v>
      </c>
      <c r="F2022" s="41" t="s">
        <v>595</v>
      </c>
      <c r="G2022" s="42" t="s">
        <v>596</v>
      </c>
    </row>
    <row r="2023" spans="1:7" ht="15" customHeight="1" x14ac:dyDescent="0.25">
      <c r="A2023" s="28" t="s">
        <v>1321</v>
      </c>
      <c r="B2023" s="29" t="s">
        <v>1322</v>
      </c>
      <c r="C2023" s="28" t="s">
        <v>16</v>
      </c>
      <c r="D2023" s="28" t="s">
        <v>138</v>
      </c>
      <c r="E2023" s="30">
        <v>1</v>
      </c>
      <c r="F2023" s="31">
        <v>32.19</v>
      </c>
      <c r="G2023" s="34">
        <f>TRUNC(TRUNC(E2023,8)*F2023,2)</f>
        <v>32.19</v>
      </c>
    </row>
    <row r="2024" spans="1:7" ht="15" customHeight="1" x14ac:dyDescent="0.25">
      <c r="A2024" s="8"/>
      <c r="B2024" s="8"/>
      <c r="C2024" s="8"/>
      <c r="D2024" s="8"/>
      <c r="E2024" s="101" t="s">
        <v>608</v>
      </c>
      <c r="F2024" s="101"/>
      <c r="G2024" s="43">
        <f>SUM(G2023:G2023)</f>
        <v>32.19</v>
      </c>
    </row>
    <row r="2025" spans="1:7" ht="15" customHeight="1" x14ac:dyDescent="0.25">
      <c r="A2025" s="100" t="s">
        <v>614</v>
      </c>
      <c r="B2025" s="100"/>
      <c r="C2025" s="41" t="s">
        <v>3</v>
      </c>
      <c r="D2025" s="41" t="s">
        <v>4</v>
      </c>
      <c r="E2025" s="41" t="s">
        <v>594</v>
      </c>
      <c r="F2025" s="41" t="s">
        <v>595</v>
      </c>
      <c r="G2025" s="42" t="s">
        <v>596</v>
      </c>
    </row>
    <row r="2026" spans="1:7" ht="21" customHeight="1" x14ac:dyDescent="0.25">
      <c r="A2026" s="28" t="s">
        <v>771</v>
      </c>
      <c r="B2026" s="29" t="s">
        <v>772</v>
      </c>
      <c r="C2026" s="28" t="s">
        <v>16</v>
      </c>
      <c r="D2026" s="28" t="s">
        <v>633</v>
      </c>
      <c r="E2026" s="30">
        <v>0.15727245000000001</v>
      </c>
      <c r="F2026" s="31">
        <v>22.86</v>
      </c>
      <c r="G2026" s="34">
        <f>TRUNC(TRUNC(E2026,8)*F2026,2)</f>
        <v>3.59</v>
      </c>
    </row>
    <row r="2027" spans="1:7" ht="15" customHeight="1" x14ac:dyDescent="0.25">
      <c r="A2027" s="28" t="s">
        <v>714</v>
      </c>
      <c r="B2027" s="29" t="s">
        <v>715</v>
      </c>
      <c r="C2027" s="28" t="s">
        <v>16</v>
      </c>
      <c r="D2027" s="28" t="s">
        <v>633</v>
      </c>
      <c r="E2027" s="30">
        <v>0.15667543</v>
      </c>
      <c r="F2027" s="31">
        <v>27.96</v>
      </c>
      <c r="G2027" s="34">
        <f>TRUNC(TRUNC(E2027,8)*F2027,2)</f>
        <v>4.38</v>
      </c>
    </row>
    <row r="2028" spans="1:7" ht="18" customHeight="1" x14ac:dyDescent="0.25">
      <c r="A2028" s="8"/>
      <c r="B2028" s="8"/>
      <c r="C2028" s="8"/>
      <c r="D2028" s="8"/>
      <c r="E2028" s="101" t="s">
        <v>621</v>
      </c>
      <c r="F2028" s="101"/>
      <c r="G2028" s="43">
        <f>SUM(G2026:G2027)</f>
        <v>7.97</v>
      </c>
    </row>
    <row r="2029" spans="1:7" ht="15" customHeight="1" x14ac:dyDescent="0.25">
      <c r="A2029" s="8"/>
      <c r="B2029" s="8"/>
      <c r="C2029" s="8"/>
      <c r="D2029" s="8"/>
      <c r="E2029" s="97" t="s">
        <v>609</v>
      </c>
      <c r="F2029" s="97"/>
      <c r="G2029" s="44">
        <f>ROUND(SUM(G2024,G2028),2)</f>
        <v>40.159999999999997</v>
      </c>
    </row>
    <row r="2030" spans="1:7" ht="15" customHeight="1" x14ac:dyDescent="0.25">
      <c r="A2030" s="8"/>
      <c r="B2030" s="8"/>
      <c r="C2030" s="8"/>
      <c r="D2030" s="8"/>
      <c r="E2030" s="97" t="s">
        <v>610</v>
      </c>
      <c r="F2030" s="97"/>
      <c r="G2030" s="44">
        <f>ROUND(G2029*(29.84/100),2)</f>
        <v>11.98</v>
      </c>
    </row>
    <row r="2031" spans="1:7" ht="15" customHeight="1" x14ac:dyDescent="0.25">
      <c r="A2031" s="8"/>
      <c r="B2031" s="8"/>
      <c r="C2031" s="8"/>
      <c r="D2031" s="8"/>
      <c r="E2031" s="97" t="s">
        <v>611</v>
      </c>
      <c r="F2031" s="97"/>
      <c r="G2031" s="44">
        <f>G2030+G2029</f>
        <v>52.14</v>
      </c>
    </row>
    <row r="2032" spans="1:7" ht="15" customHeight="1" x14ac:dyDescent="0.25">
      <c r="A2032" s="8"/>
      <c r="B2032" s="8"/>
      <c r="C2032" s="8"/>
      <c r="D2032" s="8"/>
      <c r="E2032" s="97" t="s">
        <v>808</v>
      </c>
      <c r="F2032" s="97"/>
      <c r="G2032" s="45">
        <v>4</v>
      </c>
    </row>
    <row r="2033" spans="1:7" ht="9.9499999999999993" customHeight="1" x14ac:dyDescent="0.25">
      <c r="A2033" s="8"/>
      <c r="B2033" s="8"/>
      <c r="C2033" s="8"/>
      <c r="D2033" s="8"/>
      <c r="E2033" s="98"/>
      <c r="F2033" s="98"/>
      <c r="G2033" s="98"/>
    </row>
    <row r="2034" spans="1:7" ht="20.100000000000001" customHeight="1" x14ac:dyDescent="0.25">
      <c r="A2034" s="99" t="s">
        <v>1324</v>
      </c>
      <c r="B2034" s="99"/>
      <c r="C2034" s="99"/>
      <c r="D2034" s="99"/>
      <c r="E2034" s="99"/>
      <c r="F2034" s="99"/>
      <c r="G2034" s="99"/>
    </row>
    <row r="2035" spans="1:7" ht="15" customHeight="1" x14ac:dyDescent="0.25">
      <c r="A2035" s="100" t="s">
        <v>593</v>
      </c>
      <c r="B2035" s="100"/>
      <c r="C2035" s="41" t="s">
        <v>3</v>
      </c>
      <c r="D2035" s="41" t="s">
        <v>4</v>
      </c>
      <c r="E2035" s="41" t="s">
        <v>594</v>
      </c>
      <c r="F2035" s="41" t="s">
        <v>595</v>
      </c>
      <c r="G2035" s="42" t="s">
        <v>596</v>
      </c>
    </row>
    <row r="2036" spans="1:7" ht="15" customHeight="1" x14ac:dyDescent="0.25">
      <c r="A2036" s="28" t="s">
        <v>1325</v>
      </c>
      <c r="B2036" s="29" t="s">
        <v>1326</v>
      </c>
      <c r="C2036" s="28" t="s">
        <v>16</v>
      </c>
      <c r="D2036" s="28" t="s">
        <v>138</v>
      </c>
      <c r="E2036" s="30">
        <v>2</v>
      </c>
      <c r="F2036" s="31">
        <v>1.1399999999999999</v>
      </c>
      <c r="G2036" s="34">
        <f>TRUNC(TRUNC(E2036,8)*F2036,2)</f>
        <v>2.2799999999999998</v>
      </c>
    </row>
    <row r="2037" spans="1:7" ht="15" customHeight="1" x14ac:dyDescent="0.25">
      <c r="A2037" s="28" t="s">
        <v>1327</v>
      </c>
      <c r="B2037" s="29" t="s">
        <v>1328</v>
      </c>
      <c r="C2037" s="28" t="s">
        <v>16</v>
      </c>
      <c r="D2037" s="28" t="s">
        <v>138</v>
      </c>
      <c r="E2037" s="30">
        <v>1</v>
      </c>
      <c r="F2037" s="31">
        <v>156.80000000000001</v>
      </c>
      <c r="G2037" s="34">
        <f>TRUNC(TRUNC(E2037,8)*F2037,2)</f>
        <v>156.80000000000001</v>
      </c>
    </row>
    <row r="2038" spans="1:7" ht="15" customHeight="1" x14ac:dyDescent="0.25">
      <c r="A2038" s="8"/>
      <c r="B2038" s="8"/>
      <c r="C2038" s="8"/>
      <c r="D2038" s="8"/>
      <c r="E2038" s="101" t="s">
        <v>608</v>
      </c>
      <c r="F2038" s="101"/>
      <c r="G2038" s="43">
        <f>SUM(G2036:G2037)</f>
        <v>159.08000000000001</v>
      </c>
    </row>
    <row r="2039" spans="1:7" ht="15" customHeight="1" x14ac:dyDescent="0.25">
      <c r="A2039" s="100" t="s">
        <v>614</v>
      </c>
      <c r="B2039" s="100"/>
      <c r="C2039" s="41" t="s">
        <v>3</v>
      </c>
      <c r="D2039" s="41" t="s">
        <v>4</v>
      </c>
      <c r="E2039" s="41" t="s">
        <v>594</v>
      </c>
      <c r="F2039" s="41" t="s">
        <v>595</v>
      </c>
      <c r="G2039" s="42" t="s">
        <v>596</v>
      </c>
    </row>
    <row r="2040" spans="1:7" ht="21" customHeight="1" x14ac:dyDescent="0.25">
      <c r="A2040" s="28" t="s">
        <v>771</v>
      </c>
      <c r="B2040" s="29" t="s">
        <v>772</v>
      </c>
      <c r="C2040" s="28" t="s">
        <v>16</v>
      </c>
      <c r="D2040" s="28" t="s">
        <v>633</v>
      </c>
      <c r="E2040" s="30">
        <v>0.31310830000000001</v>
      </c>
      <c r="F2040" s="31">
        <v>22.86</v>
      </c>
      <c r="G2040" s="34">
        <f>TRUNC(TRUNC(E2040,8)*F2040,2)</f>
        <v>7.15</v>
      </c>
    </row>
    <row r="2041" spans="1:7" ht="15" customHeight="1" x14ac:dyDescent="0.25">
      <c r="A2041" s="28" t="s">
        <v>714</v>
      </c>
      <c r="B2041" s="29" t="s">
        <v>715</v>
      </c>
      <c r="C2041" s="28" t="s">
        <v>16</v>
      </c>
      <c r="D2041" s="28" t="s">
        <v>633</v>
      </c>
      <c r="E2041" s="30">
        <v>0.3138649</v>
      </c>
      <c r="F2041" s="31">
        <v>27.96</v>
      </c>
      <c r="G2041" s="34">
        <f>TRUNC(TRUNC(E2041,8)*F2041,2)</f>
        <v>8.77</v>
      </c>
    </row>
    <row r="2042" spans="1:7" ht="18" customHeight="1" x14ac:dyDescent="0.25">
      <c r="A2042" s="8"/>
      <c r="B2042" s="8"/>
      <c r="C2042" s="8"/>
      <c r="D2042" s="8"/>
      <c r="E2042" s="101" t="s">
        <v>621</v>
      </c>
      <c r="F2042" s="101"/>
      <c r="G2042" s="43">
        <f>SUM(G2040:G2041)</f>
        <v>15.92</v>
      </c>
    </row>
    <row r="2043" spans="1:7" ht="15" customHeight="1" x14ac:dyDescent="0.25">
      <c r="A2043" s="8"/>
      <c r="B2043" s="8"/>
      <c r="C2043" s="8"/>
      <c r="D2043" s="8"/>
      <c r="E2043" s="97" t="s">
        <v>609</v>
      </c>
      <c r="F2043" s="97"/>
      <c r="G2043" s="44">
        <f>ROUND(SUM(G2038,G2042),2)</f>
        <v>175</v>
      </c>
    </row>
    <row r="2044" spans="1:7" ht="15" customHeight="1" x14ac:dyDescent="0.25">
      <c r="A2044" s="8"/>
      <c r="B2044" s="8"/>
      <c r="C2044" s="8"/>
      <c r="D2044" s="8"/>
      <c r="E2044" s="97" t="s">
        <v>610</v>
      </c>
      <c r="F2044" s="97"/>
      <c r="G2044" s="44">
        <f>ROUND(G2043*(29.84/100),2)</f>
        <v>52.22</v>
      </c>
    </row>
    <row r="2045" spans="1:7" ht="15" customHeight="1" x14ac:dyDescent="0.25">
      <c r="A2045" s="8"/>
      <c r="B2045" s="8"/>
      <c r="C2045" s="8"/>
      <c r="D2045" s="8"/>
      <c r="E2045" s="97" t="s">
        <v>611</v>
      </c>
      <c r="F2045" s="97"/>
      <c r="G2045" s="44">
        <f>G2044+G2043</f>
        <v>227.22</v>
      </c>
    </row>
    <row r="2046" spans="1:7" ht="15" customHeight="1" x14ac:dyDescent="0.25">
      <c r="A2046" s="8"/>
      <c r="B2046" s="8"/>
      <c r="C2046" s="8"/>
      <c r="D2046" s="8"/>
      <c r="E2046" s="97" t="s">
        <v>808</v>
      </c>
      <c r="F2046" s="97"/>
      <c r="G2046" s="45">
        <v>4</v>
      </c>
    </row>
    <row r="2047" spans="1:7" ht="9.9499999999999993" customHeight="1" x14ac:dyDescent="0.25">
      <c r="A2047" s="8"/>
      <c r="B2047" s="8"/>
      <c r="C2047" s="8"/>
      <c r="D2047" s="8"/>
      <c r="E2047" s="98"/>
      <c r="F2047" s="98"/>
      <c r="G2047" s="98"/>
    </row>
    <row r="2048" spans="1:7" ht="20.100000000000001" customHeight="1" x14ac:dyDescent="0.25">
      <c r="A2048" s="99" t="s">
        <v>1329</v>
      </c>
      <c r="B2048" s="99"/>
      <c r="C2048" s="99"/>
      <c r="D2048" s="99"/>
      <c r="E2048" s="99"/>
      <c r="F2048" s="99"/>
      <c r="G2048" s="99"/>
    </row>
    <row r="2049" spans="1:7" ht="15" customHeight="1" x14ac:dyDescent="0.25">
      <c r="A2049" s="100" t="s">
        <v>614</v>
      </c>
      <c r="B2049" s="100"/>
      <c r="C2049" s="41" t="s">
        <v>3</v>
      </c>
      <c r="D2049" s="41" t="s">
        <v>4</v>
      </c>
      <c r="E2049" s="41" t="s">
        <v>594</v>
      </c>
      <c r="F2049" s="41" t="s">
        <v>595</v>
      </c>
      <c r="G2049" s="42" t="s">
        <v>596</v>
      </c>
    </row>
    <row r="2050" spans="1:7" ht="15" customHeight="1" x14ac:dyDescent="0.25">
      <c r="A2050" s="28" t="s">
        <v>747</v>
      </c>
      <c r="B2050" s="29" t="s">
        <v>635</v>
      </c>
      <c r="C2050" s="28" t="s">
        <v>39</v>
      </c>
      <c r="D2050" s="28" t="s">
        <v>617</v>
      </c>
      <c r="E2050" s="30">
        <v>3.1014744099999998</v>
      </c>
      <c r="F2050" s="31">
        <v>23.06</v>
      </c>
      <c r="G2050" s="34">
        <f>TRUNC(TRUNC(E2050,8)*F2050,2)</f>
        <v>71.510000000000005</v>
      </c>
    </row>
    <row r="2051" spans="1:7" ht="18" customHeight="1" x14ac:dyDescent="0.25">
      <c r="A2051" s="8"/>
      <c r="B2051" s="8"/>
      <c r="C2051" s="8"/>
      <c r="D2051" s="8"/>
      <c r="E2051" s="101" t="s">
        <v>621</v>
      </c>
      <c r="F2051" s="101"/>
      <c r="G2051" s="43">
        <f>SUM(G2050:G2050)</f>
        <v>71.510000000000005</v>
      </c>
    </row>
    <row r="2052" spans="1:7" ht="15" customHeight="1" x14ac:dyDescent="0.25">
      <c r="A2052" s="8"/>
      <c r="B2052" s="8"/>
      <c r="C2052" s="8"/>
      <c r="D2052" s="8"/>
      <c r="E2052" s="97" t="s">
        <v>609</v>
      </c>
      <c r="F2052" s="97"/>
      <c r="G2052" s="44">
        <f>ROUND(SUM(G2051),2)</f>
        <v>71.510000000000005</v>
      </c>
    </row>
    <row r="2053" spans="1:7" ht="15" customHeight="1" x14ac:dyDescent="0.25">
      <c r="A2053" s="8"/>
      <c r="B2053" s="8"/>
      <c r="C2053" s="8"/>
      <c r="D2053" s="8"/>
      <c r="E2053" s="97" t="s">
        <v>610</v>
      </c>
      <c r="F2053" s="97"/>
      <c r="G2053" s="44">
        <f>ROUND(G2052*(29.84/100),2)</f>
        <v>21.34</v>
      </c>
    </row>
    <row r="2054" spans="1:7" ht="15" customHeight="1" x14ac:dyDescent="0.25">
      <c r="A2054" s="8"/>
      <c r="B2054" s="8"/>
      <c r="C2054" s="8"/>
      <c r="D2054" s="8"/>
      <c r="E2054" s="97" t="s">
        <v>611</v>
      </c>
      <c r="F2054" s="97"/>
      <c r="G2054" s="44">
        <f>G2053+G2052</f>
        <v>92.850000000000009</v>
      </c>
    </row>
    <row r="2055" spans="1:7" ht="15" customHeight="1" x14ac:dyDescent="0.25">
      <c r="A2055" s="8"/>
      <c r="B2055" s="8"/>
      <c r="C2055" s="8"/>
      <c r="D2055" s="8"/>
      <c r="E2055" s="97" t="s">
        <v>1330</v>
      </c>
      <c r="F2055" s="97"/>
      <c r="G2055" s="45">
        <v>10.14</v>
      </c>
    </row>
    <row r="2056" spans="1:7" ht="9.9499999999999993" customHeight="1" x14ac:dyDescent="0.25">
      <c r="A2056" s="8"/>
      <c r="B2056" s="8"/>
      <c r="C2056" s="8"/>
      <c r="D2056" s="8"/>
      <c r="E2056" s="98"/>
      <c r="F2056" s="98"/>
      <c r="G2056" s="98"/>
    </row>
    <row r="2057" spans="1:7" ht="20.100000000000001" customHeight="1" x14ac:dyDescent="0.25">
      <c r="A2057" s="99" t="s">
        <v>1331</v>
      </c>
      <c r="B2057" s="99"/>
      <c r="C2057" s="99"/>
      <c r="D2057" s="99"/>
      <c r="E2057" s="99"/>
      <c r="F2057" s="99"/>
      <c r="G2057" s="99"/>
    </row>
    <row r="2058" spans="1:7" ht="15" customHeight="1" x14ac:dyDescent="0.25">
      <c r="A2058" s="100" t="s">
        <v>670</v>
      </c>
      <c r="B2058" s="100"/>
      <c r="C2058" s="41" t="s">
        <v>3</v>
      </c>
      <c r="D2058" s="41" t="s">
        <v>4</v>
      </c>
      <c r="E2058" s="41" t="s">
        <v>594</v>
      </c>
      <c r="F2058" s="41" t="s">
        <v>595</v>
      </c>
      <c r="G2058" s="42" t="s">
        <v>596</v>
      </c>
    </row>
    <row r="2059" spans="1:7" ht="45.95" customHeight="1" x14ac:dyDescent="0.25">
      <c r="A2059" s="28" t="s">
        <v>1332</v>
      </c>
      <c r="B2059" s="29" t="s">
        <v>1333</v>
      </c>
      <c r="C2059" s="28" t="s">
        <v>39</v>
      </c>
      <c r="D2059" s="28" t="s">
        <v>673</v>
      </c>
      <c r="E2059" s="30">
        <v>4.8360999999999999E-4</v>
      </c>
      <c r="F2059" s="31">
        <v>63.92</v>
      </c>
      <c r="G2059" s="34">
        <f>TRUNC(TRUNC(E2059,8)*F2059,2)</f>
        <v>0.03</v>
      </c>
    </row>
    <row r="2060" spans="1:7" ht="45.95" customHeight="1" x14ac:dyDescent="0.25">
      <c r="A2060" s="28" t="s">
        <v>1334</v>
      </c>
      <c r="B2060" s="29" t="s">
        <v>1335</v>
      </c>
      <c r="C2060" s="28" t="s">
        <v>39</v>
      </c>
      <c r="D2060" s="28" t="s">
        <v>676</v>
      </c>
      <c r="E2060" s="30">
        <v>4.3525100000000004E-3</v>
      </c>
      <c r="F2060" s="31">
        <v>275.18</v>
      </c>
      <c r="G2060" s="34">
        <f>TRUNC(TRUNC(E2060,8)*F2060,2)</f>
        <v>1.19</v>
      </c>
    </row>
    <row r="2061" spans="1:7" ht="29.1" customHeight="1" x14ac:dyDescent="0.25">
      <c r="A2061" s="28" t="s">
        <v>1336</v>
      </c>
      <c r="B2061" s="29" t="s">
        <v>1337</v>
      </c>
      <c r="C2061" s="28" t="s">
        <v>39</v>
      </c>
      <c r="D2061" s="28" t="s">
        <v>676</v>
      </c>
      <c r="E2061" s="30">
        <v>0.15814138</v>
      </c>
      <c r="F2061" s="31">
        <v>33.65</v>
      </c>
      <c r="G2061" s="34">
        <f>TRUNC(TRUNC(E2061,8)*F2061,2)</f>
        <v>5.32</v>
      </c>
    </row>
    <row r="2062" spans="1:7" ht="18" customHeight="1" x14ac:dyDescent="0.25">
      <c r="A2062" s="8"/>
      <c r="B2062" s="8"/>
      <c r="C2062" s="8"/>
      <c r="D2062" s="8"/>
      <c r="E2062" s="101" t="s">
        <v>677</v>
      </c>
      <c r="F2062" s="101"/>
      <c r="G2062" s="43">
        <f>SUM(G2059:G2061)</f>
        <v>6.54</v>
      </c>
    </row>
    <row r="2063" spans="1:7" ht="15" customHeight="1" x14ac:dyDescent="0.25">
      <c r="A2063" s="100" t="s">
        <v>614</v>
      </c>
      <c r="B2063" s="100"/>
      <c r="C2063" s="41" t="s">
        <v>3</v>
      </c>
      <c r="D2063" s="41" t="s">
        <v>4</v>
      </c>
      <c r="E2063" s="41" t="s">
        <v>594</v>
      </c>
      <c r="F2063" s="41" t="s">
        <v>595</v>
      </c>
      <c r="G2063" s="42" t="s">
        <v>596</v>
      </c>
    </row>
    <row r="2064" spans="1:7" ht="15" customHeight="1" x14ac:dyDescent="0.25">
      <c r="A2064" s="28" t="s">
        <v>747</v>
      </c>
      <c r="B2064" s="29" t="s">
        <v>635</v>
      </c>
      <c r="C2064" s="28" t="s">
        <v>39</v>
      </c>
      <c r="D2064" s="28" t="s">
        <v>617</v>
      </c>
      <c r="E2064" s="30">
        <v>0.63358272999999998</v>
      </c>
      <c r="F2064" s="31">
        <v>23.06</v>
      </c>
      <c r="G2064" s="34">
        <f>TRUNC(TRUNC(E2064,8)*F2064,2)</f>
        <v>14.61</v>
      </c>
    </row>
    <row r="2065" spans="1:7" ht="18" customHeight="1" x14ac:dyDescent="0.25">
      <c r="A2065" s="8"/>
      <c r="B2065" s="8"/>
      <c r="C2065" s="8"/>
      <c r="D2065" s="8"/>
      <c r="E2065" s="101" t="s">
        <v>621</v>
      </c>
      <c r="F2065" s="101"/>
      <c r="G2065" s="43">
        <f>SUM(G2064:G2064)</f>
        <v>14.61</v>
      </c>
    </row>
    <row r="2066" spans="1:7" ht="15" customHeight="1" x14ac:dyDescent="0.25">
      <c r="A2066" s="8"/>
      <c r="B2066" s="8"/>
      <c r="C2066" s="8"/>
      <c r="D2066" s="8"/>
      <c r="E2066" s="97" t="s">
        <v>609</v>
      </c>
      <c r="F2066" s="97"/>
      <c r="G2066" s="44">
        <f>ROUND(SUM(G2062,G2065),2)</f>
        <v>21.15</v>
      </c>
    </row>
    <row r="2067" spans="1:7" ht="15" customHeight="1" x14ac:dyDescent="0.25">
      <c r="A2067" s="8"/>
      <c r="B2067" s="8"/>
      <c r="C2067" s="8"/>
      <c r="D2067" s="8"/>
      <c r="E2067" s="97" t="s">
        <v>610</v>
      </c>
      <c r="F2067" s="97"/>
      <c r="G2067" s="44">
        <f>ROUND(G2066*(29.84/100),2)</f>
        <v>6.31</v>
      </c>
    </row>
    <row r="2068" spans="1:7" ht="15" customHeight="1" x14ac:dyDescent="0.25">
      <c r="A2068" s="8"/>
      <c r="B2068" s="8"/>
      <c r="C2068" s="8"/>
      <c r="D2068" s="8"/>
      <c r="E2068" s="97" t="s">
        <v>611</v>
      </c>
      <c r="F2068" s="97"/>
      <c r="G2068" s="44">
        <f>G2067+G2066</f>
        <v>27.459999999999997</v>
      </c>
    </row>
    <row r="2069" spans="1:7" ht="15" customHeight="1" x14ac:dyDescent="0.25">
      <c r="A2069" s="8"/>
      <c r="B2069" s="8"/>
      <c r="C2069" s="8"/>
      <c r="D2069" s="8"/>
      <c r="E2069" s="97" t="s">
        <v>1330</v>
      </c>
      <c r="F2069" s="97"/>
      <c r="G2069" s="45">
        <v>4.1100000000000003</v>
      </c>
    </row>
    <row r="2070" spans="1:7" ht="9.9499999999999993" customHeight="1" x14ac:dyDescent="0.25">
      <c r="A2070" s="8"/>
      <c r="B2070" s="8"/>
      <c r="C2070" s="8"/>
      <c r="D2070" s="8"/>
      <c r="E2070" s="98"/>
      <c r="F2070" s="98"/>
      <c r="G2070" s="98"/>
    </row>
    <row r="2071" spans="1:7" ht="20.100000000000001" customHeight="1" x14ac:dyDescent="0.25">
      <c r="A2071" s="99" t="s">
        <v>1338</v>
      </c>
      <c r="B2071" s="99"/>
      <c r="C2071" s="99"/>
      <c r="D2071" s="99"/>
      <c r="E2071" s="99"/>
      <c r="F2071" s="99"/>
      <c r="G2071" s="99"/>
    </row>
    <row r="2072" spans="1:7" ht="15" customHeight="1" x14ac:dyDescent="0.25">
      <c r="A2072" s="100" t="s">
        <v>614</v>
      </c>
      <c r="B2072" s="100"/>
      <c r="C2072" s="41" t="s">
        <v>3</v>
      </c>
      <c r="D2072" s="41" t="s">
        <v>4</v>
      </c>
      <c r="E2072" s="41" t="s">
        <v>594</v>
      </c>
      <c r="F2072" s="41" t="s">
        <v>595</v>
      </c>
      <c r="G2072" s="42" t="s">
        <v>596</v>
      </c>
    </row>
    <row r="2073" spans="1:7" ht="15" customHeight="1" x14ac:dyDescent="0.25">
      <c r="A2073" s="28" t="s">
        <v>746</v>
      </c>
      <c r="B2073" s="29" t="s">
        <v>715</v>
      </c>
      <c r="C2073" s="28" t="s">
        <v>39</v>
      </c>
      <c r="D2073" s="28" t="s">
        <v>617</v>
      </c>
      <c r="E2073" s="30">
        <v>6.1763255600000004</v>
      </c>
      <c r="F2073" s="31">
        <v>27.95</v>
      </c>
      <c r="G2073" s="34">
        <f>TRUNC(TRUNC(E2073,8)*F2073,2)</f>
        <v>172.62</v>
      </c>
    </row>
    <row r="2074" spans="1:7" ht="15" customHeight="1" x14ac:dyDescent="0.25">
      <c r="A2074" s="28" t="s">
        <v>747</v>
      </c>
      <c r="B2074" s="29" t="s">
        <v>635</v>
      </c>
      <c r="C2074" s="28" t="s">
        <v>39</v>
      </c>
      <c r="D2074" s="28" t="s">
        <v>617</v>
      </c>
      <c r="E2074" s="30">
        <v>2.2341319799999999</v>
      </c>
      <c r="F2074" s="31">
        <v>23.06</v>
      </c>
      <c r="G2074" s="34">
        <f>TRUNC(TRUNC(E2074,8)*F2074,2)</f>
        <v>51.51</v>
      </c>
    </row>
    <row r="2075" spans="1:7" ht="18" customHeight="1" x14ac:dyDescent="0.25">
      <c r="A2075" s="8"/>
      <c r="B2075" s="8"/>
      <c r="C2075" s="8"/>
      <c r="D2075" s="8"/>
      <c r="E2075" s="101" t="s">
        <v>621</v>
      </c>
      <c r="F2075" s="101"/>
      <c r="G2075" s="43">
        <f>SUM(G2073:G2074)</f>
        <v>224.13</v>
      </c>
    </row>
    <row r="2076" spans="1:7" ht="15" customHeight="1" x14ac:dyDescent="0.25">
      <c r="A2076" s="100" t="s">
        <v>691</v>
      </c>
      <c r="B2076" s="100"/>
      <c r="C2076" s="41" t="s">
        <v>3</v>
      </c>
      <c r="D2076" s="41" t="s">
        <v>4</v>
      </c>
      <c r="E2076" s="41" t="s">
        <v>594</v>
      </c>
      <c r="F2076" s="41" t="s">
        <v>595</v>
      </c>
      <c r="G2076" s="42" t="s">
        <v>596</v>
      </c>
    </row>
    <row r="2077" spans="1:7" ht="29.1" customHeight="1" x14ac:dyDescent="0.25">
      <c r="A2077" s="28" t="s">
        <v>1339</v>
      </c>
      <c r="B2077" s="29" t="s">
        <v>1340</v>
      </c>
      <c r="C2077" s="28" t="s">
        <v>39</v>
      </c>
      <c r="D2077" s="28" t="s">
        <v>499</v>
      </c>
      <c r="E2077" s="30">
        <v>1.2568700100000001</v>
      </c>
      <c r="F2077" s="31">
        <v>457.19</v>
      </c>
      <c r="G2077" s="34">
        <f>TRUNC(TRUNC(E2077,8)*F2077,2)</f>
        <v>574.62</v>
      </c>
    </row>
    <row r="2078" spans="1:7" ht="15" customHeight="1" x14ac:dyDescent="0.25">
      <c r="A2078" s="8"/>
      <c r="B2078" s="8"/>
      <c r="C2078" s="8"/>
      <c r="D2078" s="8"/>
      <c r="E2078" s="101" t="s">
        <v>694</v>
      </c>
      <c r="F2078" s="101"/>
      <c r="G2078" s="43">
        <f>SUM(G2077:G2077)</f>
        <v>574.62</v>
      </c>
    </row>
    <row r="2079" spans="1:7" ht="15" customHeight="1" x14ac:dyDescent="0.25">
      <c r="A2079" s="8"/>
      <c r="B2079" s="8"/>
      <c r="C2079" s="8"/>
      <c r="D2079" s="8"/>
      <c r="E2079" s="97" t="s">
        <v>609</v>
      </c>
      <c r="F2079" s="97"/>
      <c r="G2079" s="44">
        <f>ROUND(SUM(G2075,G2078),2)</f>
        <v>798.75</v>
      </c>
    </row>
    <row r="2080" spans="1:7" ht="15" customHeight="1" x14ac:dyDescent="0.25">
      <c r="A2080" s="8"/>
      <c r="B2080" s="8"/>
      <c r="C2080" s="8"/>
      <c r="D2080" s="8"/>
      <c r="E2080" s="97" t="s">
        <v>610</v>
      </c>
      <c r="F2080" s="97"/>
      <c r="G2080" s="44">
        <f>ROUND(G2079*(29.84/100),2)</f>
        <v>238.35</v>
      </c>
    </row>
    <row r="2081" spans="1:7" ht="15" customHeight="1" x14ac:dyDescent="0.25">
      <c r="A2081" s="8"/>
      <c r="B2081" s="8"/>
      <c r="C2081" s="8"/>
      <c r="D2081" s="8"/>
      <c r="E2081" s="97" t="s">
        <v>611</v>
      </c>
      <c r="F2081" s="97"/>
      <c r="G2081" s="44">
        <f>G2080+G2079</f>
        <v>1037.0999999999999</v>
      </c>
    </row>
    <row r="2082" spans="1:7" ht="15" customHeight="1" x14ac:dyDescent="0.25">
      <c r="A2082" s="8"/>
      <c r="B2082" s="8"/>
      <c r="C2082" s="8"/>
      <c r="D2082" s="8"/>
      <c r="E2082" s="97" t="s">
        <v>1330</v>
      </c>
      <c r="F2082" s="97"/>
      <c r="G2082" s="45">
        <v>0.68</v>
      </c>
    </row>
    <row r="2083" spans="1:7" ht="9.9499999999999993" customHeight="1" x14ac:dyDescent="0.25">
      <c r="A2083" s="8"/>
      <c r="B2083" s="8"/>
      <c r="C2083" s="8"/>
      <c r="D2083" s="8"/>
      <c r="E2083" s="98"/>
      <c r="F2083" s="98"/>
      <c r="G2083" s="98"/>
    </row>
    <row r="2084" spans="1:7" ht="20.100000000000001" customHeight="1" x14ac:dyDescent="0.25">
      <c r="A2084" s="99" t="s">
        <v>1341</v>
      </c>
      <c r="B2084" s="99"/>
      <c r="C2084" s="99"/>
      <c r="D2084" s="99"/>
      <c r="E2084" s="99"/>
      <c r="F2084" s="99"/>
      <c r="G2084" s="99"/>
    </row>
    <row r="2085" spans="1:7" ht="15" customHeight="1" x14ac:dyDescent="0.25">
      <c r="A2085" s="100" t="s">
        <v>691</v>
      </c>
      <c r="B2085" s="100"/>
      <c r="C2085" s="41" t="s">
        <v>3</v>
      </c>
      <c r="D2085" s="41" t="s">
        <v>4</v>
      </c>
      <c r="E2085" s="41" t="s">
        <v>594</v>
      </c>
      <c r="F2085" s="41" t="s">
        <v>595</v>
      </c>
      <c r="G2085" s="42" t="s">
        <v>596</v>
      </c>
    </row>
    <row r="2086" spans="1:7" ht="15" customHeight="1" x14ac:dyDescent="0.25">
      <c r="A2086" s="28" t="s">
        <v>717</v>
      </c>
      <c r="B2086" s="29" t="s">
        <v>718</v>
      </c>
      <c r="C2086" s="28" t="s">
        <v>16</v>
      </c>
      <c r="D2086" s="28" t="s">
        <v>252</v>
      </c>
      <c r="E2086" s="30">
        <v>73.064027199999998</v>
      </c>
      <c r="F2086" s="31">
        <v>12.87</v>
      </c>
      <c r="G2086" s="34">
        <f>TRUNC(TRUNC(E2086,8)*F2086,2)</f>
        <v>940.33</v>
      </c>
    </row>
    <row r="2087" spans="1:7" ht="21" customHeight="1" x14ac:dyDescent="0.25">
      <c r="A2087" s="28" t="s">
        <v>719</v>
      </c>
      <c r="B2087" s="29" t="s">
        <v>720</v>
      </c>
      <c r="C2087" s="28" t="s">
        <v>16</v>
      </c>
      <c r="D2087" s="28" t="s">
        <v>46</v>
      </c>
      <c r="E2087" s="30">
        <v>0.91330034000000004</v>
      </c>
      <c r="F2087" s="31">
        <v>844.31</v>
      </c>
      <c r="G2087" s="34">
        <f>TRUNC(TRUNC(E2087,8)*F2087,2)</f>
        <v>771.1</v>
      </c>
    </row>
    <row r="2088" spans="1:7" ht="21" customHeight="1" x14ac:dyDescent="0.25">
      <c r="A2088" s="28" t="s">
        <v>721</v>
      </c>
      <c r="B2088" s="29" t="s">
        <v>722</v>
      </c>
      <c r="C2088" s="28" t="s">
        <v>16</v>
      </c>
      <c r="D2088" s="28" t="s">
        <v>26</v>
      </c>
      <c r="E2088" s="30">
        <v>10.95960408</v>
      </c>
      <c r="F2088" s="31">
        <v>108.74</v>
      </c>
      <c r="G2088" s="34">
        <f>TRUNC(TRUNC(E2088,8)*F2088,2)</f>
        <v>1191.74</v>
      </c>
    </row>
    <row r="2089" spans="1:7" ht="15" customHeight="1" x14ac:dyDescent="0.25">
      <c r="A2089" s="8"/>
      <c r="B2089" s="8"/>
      <c r="C2089" s="8"/>
      <c r="D2089" s="8"/>
      <c r="E2089" s="101" t="s">
        <v>694</v>
      </c>
      <c r="F2089" s="101"/>
      <c r="G2089" s="43">
        <f>SUM(G2086:G2088)</f>
        <v>2903.17</v>
      </c>
    </row>
    <row r="2090" spans="1:7" ht="15" customHeight="1" x14ac:dyDescent="0.25">
      <c r="A2090" s="8"/>
      <c r="B2090" s="8"/>
      <c r="C2090" s="8"/>
      <c r="D2090" s="8"/>
      <c r="E2090" s="97" t="s">
        <v>609</v>
      </c>
      <c r="F2090" s="97"/>
      <c r="G2090" s="44">
        <f>ROUND(SUM(G2089),2)</f>
        <v>2903.17</v>
      </c>
    </row>
    <row r="2091" spans="1:7" ht="15" customHeight="1" x14ac:dyDescent="0.25">
      <c r="A2091" s="8"/>
      <c r="B2091" s="8"/>
      <c r="C2091" s="8"/>
      <c r="D2091" s="8"/>
      <c r="E2091" s="97" t="s">
        <v>610</v>
      </c>
      <c r="F2091" s="97"/>
      <c r="G2091" s="44">
        <f>ROUND(G2090*(29.84/100),2)</f>
        <v>866.31</v>
      </c>
    </row>
    <row r="2092" spans="1:7" ht="15" customHeight="1" x14ac:dyDescent="0.25">
      <c r="A2092" s="8"/>
      <c r="B2092" s="8"/>
      <c r="C2092" s="8"/>
      <c r="D2092" s="8"/>
      <c r="E2092" s="97" t="s">
        <v>611</v>
      </c>
      <c r="F2092" s="97"/>
      <c r="G2092" s="44">
        <f>G2091+G2090</f>
        <v>3769.48</v>
      </c>
    </row>
    <row r="2093" spans="1:7" ht="15" customHeight="1" x14ac:dyDescent="0.25">
      <c r="A2093" s="8"/>
      <c r="B2093" s="8"/>
      <c r="C2093" s="8"/>
      <c r="D2093" s="8"/>
      <c r="E2093" s="97" t="s">
        <v>697</v>
      </c>
      <c r="F2093" s="97"/>
      <c r="G2093" s="45">
        <v>2.88</v>
      </c>
    </row>
    <row r="2094" spans="1:7" ht="9.9499999999999993" customHeight="1" x14ac:dyDescent="0.25">
      <c r="A2094" s="8"/>
      <c r="B2094" s="8"/>
      <c r="C2094" s="8"/>
      <c r="D2094" s="8"/>
      <c r="E2094" s="98"/>
      <c r="F2094" s="98"/>
      <c r="G2094" s="98"/>
    </row>
    <row r="2095" spans="1:7" ht="20.100000000000001" customHeight="1" x14ac:dyDescent="0.25">
      <c r="A2095" s="99" t="s">
        <v>1342</v>
      </c>
      <c r="B2095" s="99"/>
      <c r="C2095" s="99"/>
      <c r="D2095" s="99"/>
      <c r="E2095" s="99"/>
      <c r="F2095" s="99"/>
      <c r="G2095" s="99"/>
    </row>
    <row r="2096" spans="1:7" ht="15" customHeight="1" x14ac:dyDescent="0.25">
      <c r="A2096" s="100" t="s">
        <v>691</v>
      </c>
      <c r="B2096" s="100"/>
      <c r="C2096" s="41" t="s">
        <v>3</v>
      </c>
      <c r="D2096" s="41" t="s">
        <v>4</v>
      </c>
      <c r="E2096" s="41" t="s">
        <v>594</v>
      </c>
      <c r="F2096" s="41" t="s">
        <v>595</v>
      </c>
      <c r="G2096" s="42" t="s">
        <v>596</v>
      </c>
    </row>
    <row r="2097" spans="1:7" ht="15" customHeight="1" x14ac:dyDescent="0.25">
      <c r="A2097" s="28" t="s">
        <v>717</v>
      </c>
      <c r="B2097" s="29" t="s">
        <v>718</v>
      </c>
      <c r="C2097" s="28" t="s">
        <v>16</v>
      </c>
      <c r="D2097" s="28" t="s">
        <v>252</v>
      </c>
      <c r="E2097" s="30">
        <v>40.147134749999999</v>
      </c>
      <c r="F2097" s="31">
        <v>12.87</v>
      </c>
      <c r="G2097" s="34">
        <f>TRUNC(TRUNC(E2097,8)*F2097,2)</f>
        <v>516.69000000000005</v>
      </c>
    </row>
    <row r="2098" spans="1:7" ht="21" customHeight="1" x14ac:dyDescent="0.25">
      <c r="A2098" s="28" t="s">
        <v>724</v>
      </c>
      <c r="B2098" s="29" t="s">
        <v>725</v>
      </c>
      <c r="C2098" s="28" t="s">
        <v>16</v>
      </c>
      <c r="D2098" s="28" t="s">
        <v>46</v>
      </c>
      <c r="E2098" s="30">
        <v>0.89215854999999999</v>
      </c>
      <c r="F2098" s="31">
        <v>819.45</v>
      </c>
      <c r="G2098" s="34">
        <f>TRUNC(TRUNC(E2098,8)*F2098,2)</f>
        <v>731.07</v>
      </c>
    </row>
    <row r="2099" spans="1:7" ht="15" customHeight="1" x14ac:dyDescent="0.25">
      <c r="A2099" s="28" t="s">
        <v>726</v>
      </c>
      <c r="B2099" s="29" t="s">
        <v>727</v>
      </c>
      <c r="C2099" s="28" t="s">
        <v>16</v>
      </c>
      <c r="D2099" s="28" t="s">
        <v>26</v>
      </c>
      <c r="E2099" s="30">
        <v>10.7059026</v>
      </c>
      <c r="F2099" s="31">
        <v>143.16</v>
      </c>
      <c r="G2099" s="34">
        <f>TRUNC(TRUNC(E2099,8)*F2099,2)</f>
        <v>1532.65</v>
      </c>
    </row>
    <row r="2100" spans="1:7" ht="15" customHeight="1" x14ac:dyDescent="0.25">
      <c r="A2100" s="8"/>
      <c r="B2100" s="8"/>
      <c r="C2100" s="8"/>
      <c r="D2100" s="8"/>
      <c r="E2100" s="101" t="s">
        <v>694</v>
      </c>
      <c r="F2100" s="101"/>
      <c r="G2100" s="43">
        <f>SUM(G2097:G2099)</f>
        <v>2780.4100000000003</v>
      </c>
    </row>
    <row r="2101" spans="1:7" ht="15" customHeight="1" x14ac:dyDescent="0.25">
      <c r="A2101" s="8"/>
      <c r="B2101" s="8"/>
      <c r="C2101" s="8"/>
      <c r="D2101" s="8"/>
      <c r="E2101" s="97" t="s">
        <v>609</v>
      </c>
      <c r="F2101" s="97"/>
      <c r="G2101" s="44">
        <f>ROUND(SUM(G2100),2)</f>
        <v>2780.41</v>
      </c>
    </row>
    <row r="2102" spans="1:7" ht="15" customHeight="1" x14ac:dyDescent="0.25">
      <c r="A2102" s="8"/>
      <c r="B2102" s="8"/>
      <c r="C2102" s="8"/>
      <c r="D2102" s="8"/>
      <c r="E2102" s="97" t="s">
        <v>610</v>
      </c>
      <c r="F2102" s="97"/>
      <c r="G2102" s="44">
        <f>ROUND(G2101*(29.84/100),2)</f>
        <v>829.67</v>
      </c>
    </row>
    <row r="2103" spans="1:7" ht="15" customHeight="1" x14ac:dyDescent="0.25">
      <c r="A2103" s="8"/>
      <c r="B2103" s="8"/>
      <c r="C2103" s="8"/>
      <c r="D2103" s="8"/>
      <c r="E2103" s="97" t="s">
        <v>611</v>
      </c>
      <c r="F2103" s="97"/>
      <c r="G2103" s="44">
        <f>G2102+G2101</f>
        <v>3610.08</v>
      </c>
    </row>
    <row r="2104" spans="1:7" ht="15" customHeight="1" x14ac:dyDescent="0.25">
      <c r="A2104" s="8"/>
      <c r="B2104" s="8"/>
      <c r="C2104" s="8"/>
      <c r="D2104" s="8"/>
      <c r="E2104" s="97" t="s">
        <v>697</v>
      </c>
      <c r="F2104" s="97"/>
      <c r="G2104" s="45">
        <v>0.45</v>
      </c>
    </row>
    <row r="2105" spans="1:7" ht="9.9499999999999993" customHeight="1" x14ac:dyDescent="0.25">
      <c r="A2105" s="8"/>
      <c r="B2105" s="8"/>
      <c r="C2105" s="8"/>
      <c r="D2105" s="8"/>
      <c r="E2105" s="98"/>
      <c r="F2105" s="98"/>
      <c r="G2105" s="98"/>
    </row>
    <row r="2106" spans="1:7" ht="20.100000000000001" customHeight="1" x14ac:dyDescent="0.25">
      <c r="A2106" s="99" t="s">
        <v>1343</v>
      </c>
      <c r="B2106" s="99"/>
      <c r="C2106" s="99"/>
      <c r="D2106" s="99"/>
      <c r="E2106" s="99"/>
      <c r="F2106" s="99"/>
      <c r="G2106" s="99"/>
    </row>
    <row r="2107" spans="1:7" ht="15" customHeight="1" x14ac:dyDescent="0.25">
      <c r="A2107" s="100" t="s">
        <v>691</v>
      </c>
      <c r="B2107" s="100"/>
      <c r="C2107" s="41" t="s">
        <v>3</v>
      </c>
      <c r="D2107" s="41" t="s">
        <v>4</v>
      </c>
      <c r="E2107" s="41" t="s">
        <v>594</v>
      </c>
      <c r="F2107" s="41" t="s">
        <v>595</v>
      </c>
      <c r="G2107" s="42" t="s">
        <v>596</v>
      </c>
    </row>
    <row r="2108" spans="1:7" ht="15" customHeight="1" x14ac:dyDescent="0.25">
      <c r="A2108" s="28" t="s">
        <v>717</v>
      </c>
      <c r="B2108" s="29" t="s">
        <v>718</v>
      </c>
      <c r="C2108" s="28" t="s">
        <v>16</v>
      </c>
      <c r="D2108" s="28" t="s">
        <v>252</v>
      </c>
      <c r="E2108" s="30">
        <v>73.064027199999998</v>
      </c>
      <c r="F2108" s="31">
        <v>12.87</v>
      </c>
      <c r="G2108" s="34">
        <f>TRUNC(TRUNC(E2108,8)*F2108,2)</f>
        <v>940.33</v>
      </c>
    </row>
    <row r="2109" spans="1:7" ht="21" customHeight="1" x14ac:dyDescent="0.25">
      <c r="A2109" s="28" t="s">
        <v>719</v>
      </c>
      <c r="B2109" s="29" t="s">
        <v>720</v>
      </c>
      <c r="C2109" s="28" t="s">
        <v>16</v>
      </c>
      <c r="D2109" s="28" t="s">
        <v>46</v>
      </c>
      <c r="E2109" s="30">
        <v>0.91330034000000004</v>
      </c>
      <c r="F2109" s="31">
        <v>844.31</v>
      </c>
      <c r="G2109" s="34">
        <f>TRUNC(TRUNC(E2109,8)*F2109,2)</f>
        <v>771.1</v>
      </c>
    </row>
    <row r="2110" spans="1:7" ht="21" customHeight="1" x14ac:dyDescent="0.25">
      <c r="A2110" s="28" t="s">
        <v>721</v>
      </c>
      <c r="B2110" s="29" t="s">
        <v>722</v>
      </c>
      <c r="C2110" s="28" t="s">
        <v>16</v>
      </c>
      <c r="D2110" s="28" t="s">
        <v>26</v>
      </c>
      <c r="E2110" s="30">
        <v>10.95960408</v>
      </c>
      <c r="F2110" s="31">
        <v>108.74</v>
      </c>
      <c r="G2110" s="34">
        <f>TRUNC(TRUNC(E2110,8)*F2110,2)</f>
        <v>1191.74</v>
      </c>
    </row>
    <row r="2111" spans="1:7" ht="15" customHeight="1" x14ac:dyDescent="0.25">
      <c r="A2111" s="8"/>
      <c r="B2111" s="8"/>
      <c r="C2111" s="8"/>
      <c r="D2111" s="8"/>
      <c r="E2111" s="101" t="s">
        <v>694</v>
      </c>
      <c r="F2111" s="101"/>
      <c r="G2111" s="43">
        <f>SUM(G2108:G2110)</f>
        <v>2903.17</v>
      </c>
    </row>
    <row r="2112" spans="1:7" ht="15" customHeight="1" x14ac:dyDescent="0.25">
      <c r="A2112" s="8"/>
      <c r="B2112" s="8"/>
      <c r="C2112" s="8"/>
      <c r="D2112" s="8"/>
      <c r="E2112" s="97" t="s">
        <v>609</v>
      </c>
      <c r="F2112" s="97"/>
      <c r="G2112" s="44">
        <f>ROUND(SUM(G2111),2)</f>
        <v>2903.17</v>
      </c>
    </row>
    <row r="2113" spans="1:7" ht="15" customHeight="1" x14ac:dyDescent="0.25">
      <c r="A2113" s="8"/>
      <c r="B2113" s="8"/>
      <c r="C2113" s="8"/>
      <c r="D2113" s="8"/>
      <c r="E2113" s="97" t="s">
        <v>610</v>
      </c>
      <c r="F2113" s="97"/>
      <c r="G2113" s="44">
        <f>ROUND(G2112*(29.84/100),2)</f>
        <v>866.31</v>
      </c>
    </row>
    <row r="2114" spans="1:7" ht="15" customHeight="1" x14ac:dyDescent="0.25">
      <c r="A2114" s="8"/>
      <c r="B2114" s="8"/>
      <c r="C2114" s="8"/>
      <c r="D2114" s="8"/>
      <c r="E2114" s="97" t="s">
        <v>611</v>
      </c>
      <c r="F2114" s="97"/>
      <c r="G2114" s="44">
        <f>G2113+G2112</f>
        <v>3769.48</v>
      </c>
    </row>
    <row r="2115" spans="1:7" ht="15" customHeight="1" x14ac:dyDescent="0.25">
      <c r="A2115" s="8"/>
      <c r="B2115" s="8"/>
      <c r="C2115" s="8"/>
      <c r="D2115" s="8"/>
      <c r="E2115" s="97" t="s">
        <v>697</v>
      </c>
      <c r="F2115" s="97"/>
      <c r="G2115" s="45">
        <v>1.43</v>
      </c>
    </row>
    <row r="2116" spans="1:7" ht="9.9499999999999993" customHeight="1" x14ac:dyDescent="0.25">
      <c r="A2116" s="8"/>
      <c r="B2116" s="8"/>
      <c r="C2116" s="8"/>
      <c r="D2116" s="8"/>
      <c r="E2116" s="98"/>
      <c r="F2116" s="98"/>
      <c r="G2116" s="98"/>
    </row>
    <row r="2117" spans="1:7" ht="20.100000000000001" customHeight="1" x14ac:dyDescent="0.25">
      <c r="A2117" s="99" t="s">
        <v>1344</v>
      </c>
      <c r="B2117" s="99"/>
      <c r="C2117" s="99"/>
      <c r="D2117" s="99"/>
      <c r="E2117" s="99"/>
      <c r="F2117" s="99"/>
      <c r="G2117" s="99"/>
    </row>
    <row r="2118" spans="1:7" ht="15" customHeight="1" x14ac:dyDescent="0.25">
      <c r="A2118" s="100" t="s">
        <v>691</v>
      </c>
      <c r="B2118" s="100"/>
      <c r="C2118" s="41" t="s">
        <v>3</v>
      </c>
      <c r="D2118" s="41" t="s">
        <v>4</v>
      </c>
      <c r="E2118" s="41" t="s">
        <v>594</v>
      </c>
      <c r="F2118" s="41" t="s">
        <v>595</v>
      </c>
      <c r="G2118" s="42" t="s">
        <v>596</v>
      </c>
    </row>
    <row r="2119" spans="1:7" ht="15" customHeight="1" x14ac:dyDescent="0.25">
      <c r="A2119" s="28" t="s">
        <v>717</v>
      </c>
      <c r="B2119" s="29" t="s">
        <v>718</v>
      </c>
      <c r="C2119" s="28" t="s">
        <v>16</v>
      </c>
      <c r="D2119" s="28" t="s">
        <v>252</v>
      </c>
      <c r="E2119" s="30">
        <v>73.064027199999998</v>
      </c>
      <c r="F2119" s="31">
        <v>12.87</v>
      </c>
      <c r="G2119" s="34">
        <f>TRUNC(TRUNC(E2119,8)*F2119,2)</f>
        <v>940.33</v>
      </c>
    </row>
    <row r="2120" spans="1:7" ht="21" customHeight="1" x14ac:dyDescent="0.25">
      <c r="A2120" s="28" t="s">
        <v>719</v>
      </c>
      <c r="B2120" s="29" t="s">
        <v>720</v>
      </c>
      <c r="C2120" s="28" t="s">
        <v>16</v>
      </c>
      <c r="D2120" s="28" t="s">
        <v>46</v>
      </c>
      <c r="E2120" s="30">
        <v>0.91330034000000004</v>
      </c>
      <c r="F2120" s="31">
        <v>844.31</v>
      </c>
      <c r="G2120" s="34">
        <f>TRUNC(TRUNC(E2120,8)*F2120,2)</f>
        <v>771.1</v>
      </c>
    </row>
    <row r="2121" spans="1:7" ht="21" customHeight="1" x14ac:dyDescent="0.25">
      <c r="A2121" s="28" t="s">
        <v>721</v>
      </c>
      <c r="B2121" s="29" t="s">
        <v>722</v>
      </c>
      <c r="C2121" s="28" t="s">
        <v>16</v>
      </c>
      <c r="D2121" s="28" t="s">
        <v>26</v>
      </c>
      <c r="E2121" s="30">
        <v>10.95960408</v>
      </c>
      <c r="F2121" s="31">
        <v>108.74</v>
      </c>
      <c r="G2121" s="34">
        <f>TRUNC(TRUNC(E2121,8)*F2121,2)</f>
        <v>1191.74</v>
      </c>
    </row>
    <row r="2122" spans="1:7" ht="15" customHeight="1" x14ac:dyDescent="0.25">
      <c r="A2122" s="8"/>
      <c r="B2122" s="8"/>
      <c r="C2122" s="8"/>
      <c r="D2122" s="8"/>
      <c r="E2122" s="101" t="s">
        <v>694</v>
      </c>
      <c r="F2122" s="101"/>
      <c r="G2122" s="43">
        <f>SUM(G2119:G2121)</f>
        <v>2903.17</v>
      </c>
    </row>
    <row r="2123" spans="1:7" ht="15" customHeight="1" x14ac:dyDescent="0.25">
      <c r="A2123" s="8"/>
      <c r="B2123" s="8"/>
      <c r="C2123" s="8"/>
      <c r="D2123" s="8"/>
      <c r="E2123" s="97" t="s">
        <v>609</v>
      </c>
      <c r="F2123" s="97"/>
      <c r="G2123" s="44">
        <f>ROUND(SUM(G2122),2)</f>
        <v>2903.17</v>
      </c>
    </row>
    <row r="2124" spans="1:7" ht="15" customHeight="1" x14ac:dyDescent="0.25">
      <c r="A2124" s="8"/>
      <c r="B2124" s="8"/>
      <c r="C2124" s="8"/>
      <c r="D2124" s="8"/>
      <c r="E2124" s="97" t="s">
        <v>610</v>
      </c>
      <c r="F2124" s="97"/>
      <c r="G2124" s="44">
        <f>ROUND(G2123*(29.84/100),2)</f>
        <v>866.31</v>
      </c>
    </row>
    <row r="2125" spans="1:7" ht="15" customHeight="1" x14ac:dyDescent="0.25">
      <c r="A2125" s="8"/>
      <c r="B2125" s="8"/>
      <c r="C2125" s="8"/>
      <c r="D2125" s="8"/>
      <c r="E2125" s="97" t="s">
        <v>611</v>
      </c>
      <c r="F2125" s="97"/>
      <c r="G2125" s="44">
        <f>G2124+G2123</f>
        <v>3769.48</v>
      </c>
    </row>
    <row r="2126" spans="1:7" ht="15" customHeight="1" x14ac:dyDescent="0.25">
      <c r="A2126" s="8"/>
      <c r="B2126" s="8"/>
      <c r="C2126" s="8"/>
      <c r="D2126" s="8"/>
      <c r="E2126" s="97" t="s">
        <v>697</v>
      </c>
      <c r="F2126" s="97"/>
      <c r="G2126" s="45">
        <v>0.96</v>
      </c>
    </row>
    <row r="2127" spans="1:7" ht="9.9499999999999993" customHeight="1" x14ac:dyDescent="0.25">
      <c r="A2127" s="8"/>
      <c r="B2127" s="8"/>
      <c r="C2127" s="8"/>
      <c r="D2127" s="8"/>
      <c r="E2127" s="98"/>
      <c r="F2127" s="98"/>
      <c r="G2127" s="98"/>
    </row>
    <row r="2128" spans="1:7" ht="20.100000000000001" customHeight="1" x14ac:dyDescent="0.25">
      <c r="A2128" s="99" t="s">
        <v>1345</v>
      </c>
      <c r="B2128" s="99"/>
      <c r="C2128" s="99"/>
      <c r="D2128" s="99"/>
      <c r="E2128" s="99"/>
      <c r="F2128" s="99"/>
      <c r="G2128" s="99"/>
    </row>
    <row r="2129" spans="1:7" ht="15" customHeight="1" x14ac:dyDescent="0.25">
      <c r="A2129" s="100" t="s">
        <v>691</v>
      </c>
      <c r="B2129" s="100"/>
      <c r="C2129" s="41" t="s">
        <v>3</v>
      </c>
      <c r="D2129" s="41" t="s">
        <v>4</v>
      </c>
      <c r="E2129" s="41" t="s">
        <v>594</v>
      </c>
      <c r="F2129" s="41" t="s">
        <v>595</v>
      </c>
      <c r="G2129" s="42" t="s">
        <v>596</v>
      </c>
    </row>
    <row r="2130" spans="1:7" ht="15" customHeight="1" x14ac:dyDescent="0.25">
      <c r="A2130" s="28" t="s">
        <v>717</v>
      </c>
      <c r="B2130" s="29" t="s">
        <v>718</v>
      </c>
      <c r="C2130" s="28" t="s">
        <v>16</v>
      </c>
      <c r="D2130" s="28" t="s">
        <v>252</v>
      </c>
      <c r="E2130" s="30">
        <v>73.064027199999998</v>
      </c>
      <c r="F2130" s="31">
        <v>12.87</v>
      </c>
      <c r="G2130" s="34">
        <f>TRUNC(TRUNC(E2130,8)*F2130,2)</f>
        <v>940.33</v>
      </c>
    </row>
    <row r="2131" spans="1:7" ht="21" customHeight="1" x14ac:dyDescent="0.25">
      <c r="A2131" s="28" t="s">
        <v>719</v>
      </c>
      <c r="B2131" s="29" t="s">
        <v>720</v>
      </c>
      <c r="C2131" s="28" t="s">
        <v>16</v>
      </c>
      <c r="D2131" s="28" t="s">
        <v>46</v>
      </c>
      <c r="E2131" s="30">
        <v>0.91330034000000004</v>
      </c>
      <c r="F2131" s="31">
        <v>844.31</v>
      </c>
      <c r="G2131" s="34">
        <f>TRUNC(TRUNC(E2131,8)*F2131,2)</f>
        <v>771.1</v>
      </c>
    </row>
    <row r="2132" spans="1:7" ht="21" customHeight="1" x14ac:dyDescent="0.25">
      <c r="A2132" s="28" t="s">
        <v>721</v>
      </c>
      <c r="B2132" s="29" t="s">
        <v>722</v>
      </c>
      <c r="C2132" s="28" t="s">
        <v>16</v>
      </c>
      <c r="D2132" s="28" t="s">
        <v>26</v>
      </c>
      <c r="E2132" s="30">
        <v>10.95960408</v>
      </c>
      <c r="F2132" s="31">
        <v>108.74</v>
      </c>
      <c r="G2132" s="34">
        <f>TRUNC(TRUNC(E2132,8)*F2132,2)</f>
        <v>1191.74</v>
      </c>
    </row>
    <row r="2133" spans="1:7" ht="15" customHeight="1" x14ac:dyDescent="0.25">
      <c r="A2133" s="8"/>
      <c r="B2133" s="8"/>
      <c r="C2133" s="8"/>
      <c r="D2133" s="8"/>
      <c r="E2133" s="101" t="s">
        <v>694</v>
      </c>
      <c r="F2133" s="101"/>
      <c r="G2133" s="43">
        <f>SUM(G2130:G2132)</f>
        <v>2903.17</v>
      </c>
    </row>
    <row r="2134" spans="1:7" ht="15" customHeight="1" x14ac:dyDescent="0.25">
      <c r="A2134" s="8"/>
      <c r="B2134" s="8"/>
      <c r="C2134" s="8"/>
      <c r="D2134" s="8"/>
      <c r="E2134" s="97" t="s">
        <v>609</v>
      </c>
      <c r="F2134" s="97"/>
      <c r="G2134" s="44">
        <f>ROUND(SUM(G2133),2)</f>
        <v>2903.17</v>
      </c>
    </row>
    <row r="2135" spans="1:7" ht="15" customHeight="1" x14ac:dyDescent="0.25">
      <c r="A2135" s="8"/>
      <c r="B2135" s="8"/>
      <c r="C2135" s="8"/>
      <c r="D2135" s="8"/>
      <c r="E2135" s="97" t="s">
        <v>610</v>
      </c>
      <c r="F2135" s="97"/>
      <c r="G2135" s="44">
        <f>ROUND(G2134*(29.84/100),2)</f>
        <v>866.31</v>
      </c>
    </row>
    <row r="2136" spans="1:7" ht="15" customHeight="1" x14ac:dyDescent="0.25">
      <c r="A2136" s="8"/>
      <c r="B2136" s="8"/>
      <c r="C2136" s="8"/>
      <c r="D2136" s="8"/>
      <c r="E2136" s="97" t="s">
        <v>611</v>
      </c>
      <c r="F2136" s="97"/>
      <c r="G2136" s="44">
        <f>G2135+G2134</f>
        <v>3769.48</v>
      </c>
    </row>
    <row r="2137" spans="1:7" ht="15" customHeight="1" x14ac:dyDescent="0.25">
      <c r="A2137" s="8"/>
      <c r="B2137" s="8"/>
      <c r="C2137" s="8"/>
      <c r="D2137" s="8"/>
      <c r="E2137" s="97" t="s">
        <v>697</v>
      </c>
      <c r="F2137" s="97"/>
      <c r="G2137" s="45">
        <v>1.75</v>
      </c>
    </row>
    <row r="2138" spans="1:7" ht="9.9499999999999993" customHeight="1" x14ac:dyDescent="0.25">
      <c r="A2138" s="8"/>
      <c r="B2138" s="8"/>
      <c r="C2138" s="8"/>
      <c r="D2138" s="8"/>
      <c r="E2138" s="98"/>
      <c r="F2138" s="98"/>
      <c r="G2138" s="98"/>
    </row>
    <row r="2139" spans="1:7" ht="20.100000000000001" customHeight="1" x14ac:dyDescent="0.25">
      <c r="A2139" s="99" t="s">
        <v>1346</v>
      </c>
      <c r="B2139" s="99"/>
      <c r="C2139" s="99"/>
      <c r="D2139" s="99"/>
      <c r="E2139" s="99"/>
      <c r="F2139" s="99"/>
      <c r="G2139" s="99"/>
    </row>
    <row r="2140" spans="1:7" ht="15" customHeight="1" x14ac:dyDescent="0.25">
      <c r="A2140" s="100" t="s">
        <v>593</v>
      </c>
      <c r="B2140" s="100"/>
      <c r="C2140" s="41" t="s">
        <v>3</v>
      </c>
      <c r="D2140" s="41" t="s">
        <v>4</v>
      </c>
      <c r="E2140" s="41" t="s">
        <v>594</v>
      </c>
      <c r="F2140" s="41" t="s">
        <v>595</v>
      </c>
      <c r="G2140" s="42" t="s">
        <v>596</v>
      </c>
    </row>
    <row r="2141" spans="1:7" ht="21" customHeight="1" x14ac:dyDescent="0.25">
      <c r="A2141" s="28" t="s">
        <v>731</v>
      </c>
      <c r="B2141" s="29" t="s">
        <v>732</v>
      </c>
      <c r="C2141" s="28" t="s">
        <v>16</v>
      </c>
      <c r="D2141" s="28" t="s">
        <v>733</v>
      </c>
      <c r="E2141" s="30">
        <v>0.6</v>
      </c>
      <c r="F2141" s="31">
        <v>22.25</v>
      </c>
      <c r="G2141" s="34">
        <f>TRUNC(TRUNC(E2141,8)*F2141,2)</f>
        <v>13.35</v>
      </c>
    </row>
    <row r="2142" spans="1:7" ht="15" customHeight="1" x14ac:dyDescent="0.25">
      <c r="A2142" s="8"/>
      <c r="B2142" s="8"/>
      <c r="C2142" s="8"/>
      <c r="D2142" s="8"/>
      <c r="E2142" s="101" t="s">
        <v>608</v>
      </c>
      <c r="F2142" s="101"/>
      <c r="G2142" s="43">
        <f>SUM(G2141:G2141)</f>
        <v>13.35</v>
      </c>
    </row>
    <row r="2143" spans="1:7" ht="15" customHeight="1" x14ac:dyDescent="0.25">
      <c r="A2143" s="100" t="s">
        <v>614</v>
      </c>
      <c r="B2143" s="100"/>
      <c r="C2143" s="41" t="s">
        <v>3</v>
      </c>
      <c r="D2143" s="41" t="s">
        <v>4</v>
      </c>
      <c r="E2143" s="41" t="s">
        <v>594</v>
      </c>
      <c r="F2143" s="41" t="s">
        <v>595</v>
      </c>
      <c r="G2143" s="42" t="s">
        <v>596</v>
      </c>
    </row>
    <row r="2144" spans="1:7" ht="15" customHeight="1" x14ac:dyDescent="0.25">
      <c r="A2144" s="28" t="s">
        <v>734</v>
      </c>
      <c r="B2144" s="29" t="s">
        <v>735</v>
      </c>
      <c r="C2144" s="28" t="s">
        <v>16</v>
      </c>
      <c r="D2144" s="28" t="s">
        <v>633</v>
      </c>
      <c r="E2144" s="30">
        <v>0.50950335000000002</v>
      </c>
      <c r="F2144" s="31">
        <v>29.65</v>
      </c>
      <c r="G2144" s="34">
        <f>TRUNC(TRUNC(E2144,8)*F2144,2)</f>
        <v>15.1</v>
      </c>
    </row>
    <row r="2145" spans="1:7" ht="15" customHeight="1" x14ac:dyDescent="0.25">
      <c r="A2145" s="28" t="s">
        <v>634</v>
      </c>
      <c r="B2145" s="29" t="s">
        <v>635</v>
      </c>
      <c r="C2145" s="28" t="s">
        <v>16</v>
      </c>
      <c r="D2145" s="28" t="s">
        <v>633</v>
      </c>
      <c r="E2145" s="30">
        <v>0.11757769</v>
      </c>
      <c r="F2145" s="31">
        <v>22.86</v>
      </c>
      <c r="G2145" s="34">
        <f>TRUNC(TRUNC(E2145,8)*F2145,2)</f>
        <v>2.68</v>
      </c>
    </row>
    <row r="2146" spans="1:7" ht="18" customHeight="1" x14ac:dyDescent="0.25">
      <c r="A2146" s="8"/>
      <c r="B2146" s="8"/>
      <c r="C2146" s="8"/>
      <c r="D2146" s="8"/>
      <c r="E2146" s="101" t="s">
        <v>621</v>
      </c>
      <c r="F2146" s="101"/>
      <c r="G2146" s="43">
        <f>SUM(G2144:G2145)</f>
        <v>17.78</v>
      </c>
    </row>
    <row r="2147" spans="1:7" ht="15" customHeight="1" x14ac:dyDescent="0.25">
      <c r="A2147" s="8"/>
      <c r="B2147" s="8"/>
      <c r="C2147" s="8"/>
      <c r="D2147" s="8"/>
      <c r="E2147" s="97" t="s">
        <v>609</v>
      </c>
      <c r="F2147" s="97"/>
      <c r="G2147" s="44">
        <f>ROUND(SUM(G2142,G2146),2)</f>
        <v>31.13</v>
      </c>
    </row>
    <row r="2148" spans="1:7" ht="15" customHeight="1" x14ac:dyDescent="0.25">
      <c r="A2148" s="8"/>
      <c r="B2148" s="8"/>
      <c r="C2148" s="8"/>
      <c r="D2148" s="8"/>
      <c r="E2148" s="97" t="s">
        <v>610</v>
      </c>
      <c r="F2148" s="97"/>
      <c r="G2148" s="44">
        <f>ROUND(G2147*(29.84/100),2)</f>
        <v>9.2899999999999991</v>
      </c>
    </row>
    <row r="2149" spans="1:7" ht="15" customHeight="1" x14ac:dyDescent="0.25">
      <c r="A2149" s="8"/>
      <c r="B2149" s="8"/>
      <c r="C2149" s="8"/>
      <c r="D2149" s="8"/>
      <c r="E2149" s="97" t="s">
        <v>611</v>
      </c>
      <c r="F2149" s="97"/>
      <c r="G2149" s="44">
        <f>G2148+G2147</f>
        <v>40.42</v>
      </c>
    </row>
    <row r="2150" spans="1:7" ht="15" customHeight="1" x14ac:dyDescent="0.25">
      <c r="A2150" s="8"/>
      <c r="B2150" s="8"/>
      <c r="C2150" s="8"/>
      <c r="D2150" s="8"/>
      <c r="E2150" s="97" t="s">
        <v>636</v>
      </c>
      <c r="F2150" s="97"/>
      <c r="G2150" s="45">
        <v>8.76</v>
      </c>
    </row>
    <row r="2151" spans="1:7" ht="9.9499999999999993" customHeight="1" x14ac:dyDescent="0.25">
      <c r="A2151" s="8"/>
      <c r="B2151" s="8"/>
      <c r="C2151" s="8"/>
      <c r="D2151" s="8"/>
      <c r="E2151" s="98"/>
      <c r="F2151" s="98"/>
      <c r="G2151" s="98"/>
    </row>
    <row r="2152" spans="1:7" ht="20.100000000000001" customHeight="1" x14ac:dyDescent="0.25">
      <c r="A2152" s="99" t="s">
        <v>1347</v>
      </c>
      <c r="B2152" s="99"/>
      <c r="C2152" s="99"/>
      <c r="D2152" s="99"/>
      <c r="E2152" s="99"/>
      <c r="F2152" s="99"/>
      <c r="G2152" s="99"/>
    </row>
    <row r="2153" spans="1:7" ht="15" customHeight="1" x14ac:dyDescent="0.25">
      <c r="A2153" s="100" t="s">
        <v>593</v>
      </c>
      <c r="B2153" s="100"/>
      <c r="C2153" s="41" t="s">
        <v>3</v>
      </c>
      <c r="D2153" s="41" t="s">
        <v>4</v>
      </c>
      <c r="E2153" s="41" t="s">
        <v>594</v>
      </c>
      <c r="F2153" s="41" t="s">
        <v>595</v>
      </c>
      <c r="G2153" s="42" t="s">
        <v>596</v>
      </c>
    </row>
    <row r="2154" spans="1:7" ht="15" customHeight="1" x14ac:dyDescent="0.25">
      <c r="A2154" s="28" t="s">
        <v>737</v>
      </c>
      <c r="B2154" s="29" t="s">
        <v>738</v>
      </c>
      <c r="C2154" s="28" t="s">
        <v>16</v>
      </c>
      <c r="D2154" s="28" t="s">
        <v>138</v>
      </c>
      <c r="E2154" s="30">
        <v>57</v>
      </c>
      <c r="F2154" s="31">
        <v>0.67</v>
      </c>
      <c r="G2154" s="34">
        <f>TRUNC(TRUNC(E2154,8)*F2154,2)</f>
        <v>38.19</v>
      </c>
    </row>
    <row r="2155" spans="1:7" ht="15" customHeight="1" x14ac:dyDescent="0.25">
      <c r="A2155" s="8"/>
      <c r="B2155" s="8"/>
      <c r="C2155" s="8"/>
      <c r="D2155" s="8"/>
      <c r="E2155" s="101" t="s">
        <v>608</v>
      </c>
      <c r="F2155" s="101"/>
      <c r="G2155" s="43">
        <f>SUM(G2154:G2154)</f>
        <v>38.19</v>
      </c>
    </row>
    <row r="2156" spans="1:7" ht="15" customHeight="1" x14ac:dyDescent="0.25">
      <c r="A2156" s="100" t="s">
        <v>614</v>
      </c>
      <c r="B2156" s="100"/>
      <c r="C2156" s="41" t="s">
        <v>3</v>
      </c>
      <c r="D2156" s="41" t="s">
        <v>4</v>
      </c>
      <c r="E2156" s="41" t="s">
        <v>594</v>
      </c>
      <c r="F2156" s="41" t="s">
        <v>595</v>
      </c>
      <c r="G2156" s="42" t="s">
        <v>596</v>
      </c>
    </row>
    <row r="2157" spans="1:7" ht="15" customHeight="1" x14ac:dyDescent="0.25">
      <c r="A2157" s="28" t="s">
        <v>714</v>
      </c>
      <c r="B2157" s="29" t="s">
        <v>715</v>
      </c>
      <c r="C2157" s="28" t="s">
        <v>16</v>
      </c>
      <c r="D2157" s="28" t="s">
        <v>633</v>
      </c>
      <c r="E2157" s="30">
        <v>1.76667873</v>
      </c>
      <c r="F2157" s="31">
        <v>27.96</v>
      </c>
      <c r="G2157" s="34">
        <f>TRUNC(TRUNC(E2157,8)*F2157,2)</f>
        <v>49.39</v>
      </c>
    </row>
    <row r="2158" spans="1:7" ht="15" customHeight="1" x14ac:dyDescent="0.25">
      <c r="A2158" s="28" t="s">
        <v>634</v>
      </c>
      <c r="B2158" s="29" t="s">
        <v>635</v>
      </c>
      <c r="C2158" s="28" t="s">
        <v>16</v>
      </c>
      <c r="D2158" s="28" t="s">
        <v>633</v>
      </c>
      <c r="E2158" s="30">
        <v>0.88333936000000002</v>
      </c>
      <c r="F2158" s="31">
        <v>22.86</v>
      </c>
      <c r="G2158" s="34">
        <f>TRUNC(TRUNC(E2158,8)*F2158,2)</f>
        <v>20.190000000000001</v>
      </c>
    </row>
    <row r="2159" spans="1:7" ht="18" customHeight="1" x14ac:dyDescent="0.25">
      <c r="A2159" s="8"/>
      <c r="B2159" s="8"/>
      <c r="C2159" s="8"/>
      <c r="D2159" s="8"/>
      <c r="E2159" s="101" t="s">
        <v>621</v>
      </c>
      <c r="F2159" s="101"/>
      <c r="G2159" s="43">
        <f>SUM(G2157:G2158)</f>
        <v>69.58</v>
      </c>
    </row>
    <row r="2160" spans="1:7" ht="15" customHeight="1" x14ac:dyDescent="0.25">
      <c r="A2160" s="100" t="s">
        <v>691</v>
      </c>
      <c r="B2160" s="100"/>
      <c r="C2160" s="41" t="s">
        <v>3</v>
      </c>
      <c r="D2160" s="41" t="s">
        <v>4</v>
      </c>
      <c r="E2160" s="41" t="s">
        <v>594</v>
      </c>
      <c r="F2160" s="41" t="s">
        <v>595</v>
      </c>
      <c r="G2160" s="42" t="s">
        <v>596</v>
      </c>
    </row>
    <row r="2161" spans="1:7" ht="15" customHeight="1" x14ac:dyDescent="0.25">
      <c r="A2161" s="28" t="s">
        <v>739</v>
      </c>
      <c r="B2161" s="29" t="s">
        <v>740</v>
      </c>
      <c r="C2161" s="28" t="s">
        <v>16</v>
      </c>
      <c r="D2161" s="28" t="s">
        <v>46</v>
      </c>
      <c r="E2161" s="30">
        <v>2.4091069999999999E-2</v>
      </c>
      <c r="F2161" s="31">
        <v>472.57</v>
      </c>
      <c r="G2161" s="34">
        <f>TRUNC(TRUNC(E2161,8)*F2161,2)</f>
        <v>11.38</v>
      </c>
    </row>
    <row r="2162" spans="1:7" ht="15" customHeight="1" x14ac:dyDescent="0.25">
      <c r="A2162" s="8"/>
      <c r="B2162" s="8"/>
      <c r="C2162" s="8"/>
      <c r="D2162" s="8"/>
      <c r="E2162" s="101" t="s">
        <v>694</v>
      </c>
      <c r="F2162" s="101"/>
      <c r="G2162" s="43">
        <f>SUM(G2161:G2161)</f>
        <v>11.38</v>
      </c>
    </row>
    <row r="2163" spans="1:7" ht="15" customHeight="1" x14ac:dyDescent="0.25">
      <c r="A2163" s="8"/>
      <c r="B2163" s="8"/>
      <c r="C2163" s="8"/>
      <c r="D2163" s="8"/>
      <c r="E2163" s="97" t="s">
        <v>609</v>
      </c>
      <c r="F2163" s="97"/>
      <c r="G2163" s="44">
        <f>ROUND(SUM(G2155,G2159,G2162),2)</f>
        <v>119.15</v>
      </c>
    </row>
    <row r="2164" spans="1:7" ht="15" customHeight="1" x14ac:dyDescent="0.25">
      <c r="A2164" s="8"/>
      <c r="B2164" s="8"/>
      <c r="C2164" s="8"/>
      <c r="D2164" s="8"/>
      <c r="E2164" s="97" t="s">
        <v>610</v>
      </c>
      <c r="F2164" s="97"/>
      <c r="G2164" s="44">
        <f>ROUND(G2163*(29.84/100),2)</f>
        <v>35.549999999999997</v>
      </c>
    </row>
    <row r="2165" spans="1:7" ht="15" customHeight="1" x14ac:dyDescent="0.25">
      <c r="A2165" s="8"/>
      <c r="B2165" s="8"/>
      <c r="C2165" s="8"/>
      <c r="D2165" s="8"/>
      <c r="E2165" s="97" t="s">
        <v>611</v>
      </c>
      <c r="F2165" s="97"/>
      <c r="G2165" s="44">
        <f>G2164+G2163</f>
        <v>154.69999999999999</v>
      </c>
    </row>
    <row r="2166" spans="1:7" ht="15" customHeight="1" x14ac:dyDescent="0.25">
      <c r="A2166" s="8"/>
      <c r="B2166" s="8"/>
      <c r="C2166" s="8"/>
      <c r="D2166" s="8"/>
      <c r="E2166" s="97" t="s">
        <v>636</v>
      </c>
      <c r="F2166" s="97"/>
      <c r="G2166" s="45">
        <v>30.28</v>
      </c>
    </row>
    <row r="2167" spans="1:7" ht="9.9499999999999993" customHeight="1" x14ac:dyDescent="0.25">
      <c r="A2167" s="8"/>
      <c r="B2167" s="8"/>
      <c r="C2167" s="8"/>
      <c r="D2167" s="8"/>
      <c r="E2167" s="98"/>
      <c r="F2167" s="98"/>
      <c r="G2167" s="98"/>
    </row>
    <row r="2168" spans="1:7" ht="20.100000000000001" customHeight="1" x14ac:dyDescent="0.25">
      <c r="A2168" s="99" t="s">
        <v>1348</v>
      </c>
      <c r="B2168" s="99"/>
      <c r="C2168" s="99"/>
      <c r="D2168" s="99"/>
      <c r="E2168" s="99"/>
      <c r="F2168" s="99"/>
      <c r="G2168" s="99"/>
    </row>
    <row r="2169" spans="1:7" ht="15" customHeight="1" x14ac:dyDescent="0.25">
      <c r="A2169" s="100" t="s">
        <v>614</v>
      </c>
      <c r="B2169" s="100"/>
      <c r="C2169" s="41" t="s">
        <v>3</v>
      </c>
      <c r="D2169" s="41" t="s">
        <v>4</v>
      </c>
      <c r="E2169" s="41" t="s">
        <v>594</v>
      </c>
      <c r="F2169" s="41" t="s">
        <v>595</v>
      </c>
      <c r="G2169" s="42" t="s">
        <v>596</v>
      </c>
    </row>
    <row r="2170" spans="1:7" ht="15" customHeight="1" x14ac:dyDescent="0.25">
      <c r="A2170" s="28" t="s">
        <v>746</v>
      </c>
      <c r="B2170" s="29" t="s">
        <v>715</v>
      </c>
      <c r="C2170" s="28" t="s">
        <v>39</v>
      </c>
      <c r="D2170" s="28" t="s">
        <v>617</v>
      </c>
      <c r="E2170" s="30">
        <v>4.1339380000000002E-2</v>
      </c>
      <c r="F2170" s="31">
        <v>27.95</v>
      </c>
      <c r="G2170" s="34">
        <f>TRUNC(TRUNC(E2170,8)*F2170,2)</f>
        <v>1.1499999999999999</v>
      </c>
    </row>
    <row r="2171" spans="1:7" ht="15" customHeight="1" x14ac:dyDescent="0.25">
      <c r="A2171" s="28" t="s">
        <v>747</v>
      </c>
      <c r="B2171" s="29" t="s">
        <v>635</v>
      </c>
      <c r="C2171" s="28" t="s">
        <v>39</v>
      </c>
      <c r="D2171" s="28" t="s">
        <v>617</v>
      </c>
      <c r="E2171" s="30">
        <v>2.1274060000000001E-2</v>
      </c>
      <c r="F2171" s="31">
        <v>23.06</v>
      </c>
      <c r="G2171" s="34">
        <f>TRUNC(TRUNC(E2171,8)*F2171,2)</f>
        <v>0.49</v>
      </c>
    </row>
    <row r="2172" spans="1:7" ht="18" customHeight="1" x14ac:dyDescent="0.25">
      <c r="A2172" s="8"/>
      <c r="B2172" s="8"/>
      <c r="C2172" s="8"/>
      <c r="D2172" s="8"/>
      <c r="E2172" s="101" t="s">
        <v>621</v>
      </c>
      <c r="F2172" s="101"/>
      <c r="G2172" s="43">
        <f>SUM(G2170:G2171)</f>
        <v>1.64</v>
      </c>
    </row>
    <row r="2173" spans="1:7" ht="15" customHeight="1" x14ac:dyDescent="0.25">
      <c r="A2173" s="100" t="s">
        <v>691</v>
      </c>
      <c r="B2173" s="100"/>
      <c r="C2173" s="41" t="s">
        <v>3</v>
      </c>
      <c r="D2173" s="41" t="s">
        <v>4</v>
      </c>
      <c r="E2173" s="41" t="s">
        <v>594</v>
      </c>
      <c r="F2173" s="41" t="s">
        <v>595</v>
      </c>
      <c r="G2173" s="42" t="s">
        <v>596</v>
      </c>
    </row>
    <row r="2174" spans="1:7" ht="38.1" customHeight="1" x14ac:dyDescent="0.25">
      <c r="A2174" s="28" t="s">
        <v>748</v>
      </c>
      <c r="B2174" s="29" t="s">
        <v>749</v>
      </c>
      <c r="C2174" s="28" t="s">
        <v>39</v>
      </c>
      <c r="D2174" s="28" t="s">
        <v>499</v>
      </c>
      <c r="E2174" s="30">
        <v>1.27644E-3</v>
      </c>
      <c r="F2174" s="31">
        <v>619.99</v>
      </c>
      <c r="G2174" s="34">
        <f>TRUNC(TRUNC(E2174,8)*F2174,2)</f>
        <v>0.79</v>
      </c>
    </row>
    <row r="2175" spans="1:7" ht="29.1" customHeight="1" x14ac:dyDescent="0.25">
      <c r="A2175" s="28" t="s">
        <v>758</v>
      </c>
      <c r="B2175" s="29" t="s">
        <v>759</v>
      </c>
      <c r="C2175" s="28" t="s">
        <v>39</v>
      </c>
      <c r="D2175" s="28" t="s">
        <v>499</v>
      </c>
      <c r="E2175" s="30">
        <v>1.276443E-2</v>
      </c>
      <c r="F2175" s="31">
        <v>3031.05</v>
      </c>
      <c r="G2175" s="34">
        <f>TRUNC(TRUNC(E2175,8)*F2175,2)</f>
        <v>38.68</v>
      </c>
    </row>
    <row r="2176" spans="1:7" ht="15" customHeight="1" x14ac:dyDescent="0.25">
      <c r="A2176" s="8"/>
      <c r="B2176" s="8"/>
      <c r="C2176" s="8"/>
      <c r="D2176" s="8"/>
      <c r="E2176" s="101" t="s">
        <v>694</v>
      </c>
      <c r="F2176" s="101"/>
      <c r="G2176" s="43">
        <f>SUM(G2174:G2175)</f>
        <v>39.47</v>
      </c>
    </row>
    <row r="2177" spans="1:7" ht="15" customHeight="1" x14ac:dyDescent="0.25">
      <c r="A2177" s="8"/>
      <c r="B2177" s="8"/>
      <c r="C2177" s="8"/>
      <c r="D2177" s="8"/>
      <c r="E2177" s="97" t="s">
        <v>609</v>
      </c>
      <c r="F2177" s="97"/>
      <c r="G2177" s="44">
        <f>ROUND(SUM(G2172,G2176),2)</f>
        <v>41.11</v>
      </c>
    </row>
    <row r="2178" spans="1:7" ht="15" customHeight="1" x14ac:dyDescent="0.25">
      <c r="A2178" s="8"/>
      <c r="B2178" s="8"/>
      <c r="C2178" s="8"/>
      <c r="D2178" s="8"/>
      <c r="E2178" s="97" t="s">
        <v>610</v>
      </c>
      <c r="F2178" s="97"/>
      <c r="G2178" s="44">
        <f>ROUND(G2177*(29.84/100),2)</f>
        <v>12.27</v>
      </c>
    </row>
    <row r="2179" spans="1:7" ht="15" customHeight="1" x14ac:dyDescent="0.25">
      <c r="A2179" s="8"/>
      <c r="B2179" s="8"/>
      <c r="C2179" s="8"/>
      <c r="D2179" s="8"/>
      <c r="E2179" s="97" t="s">
        <v>611</v>
      </c>
      <c r="F2179" s="97"/>
      <c r="G2179" s="44">
        <f>G2178+G2177</f>
        <v>53.379999999999995</v>
      </c>
    </row>
    <row r="2180" spans="1:7" ht="15" customHeight="1" x14ac:dyDescent="0.25">
      <c r="A2180" s="8"/>
      <c r="B2180" s="8"/>
      <c r="C2180" s="8"/>
      <c r="D2180" s="8"/>
      <c r="E2180" s="97" t="s">
        <v>756</v>
      </c>
      <c r="F2180" s="97"/>
      <c r="G2180" s="45">
        <v>1.4</v>
      </c>
    </row>
    <row r="2181" spans="1:7" ht="9.9499999999999993" customHeight="1" x14ac:dyDescent="0.25">
      <c r="A2181" s="8"/>
      <c r="B2181" s="8"/>
      <c r="C2181" s="8"/>
      <c r="D2181" s="8"/>
      <c r="E2181" s="98"/>
      <c r="F2181" s="98"/>
      <c r="G2181" s="98"/>
    </row>
    <row r="2182" spans="1:7" ht="20.100000000000001" customHeight="1" x14ac:dyDescent="0.25">
      <c r="A2182" s="99" t="s">
        <v>1349</v>
      </c>
      <c r="B2182" s="99"/>
      <c r="C2182" s="99"/>
      <c r="D2182" s="99"/>
      <c r="E2182" s="99"/>
      <c r="F2182" s="99"/>
      <c r="G2182" s="99"/>
    </row>
    <row r="2183" spans="1:7" ht="15" customHeight="1" x14ac:dyDescent="0.25">
      <c r="A2183" s="100" t="s">
        <v>593</v>
      </c>
      <c r="B2183" s="100"/>
      <c r="C2183" s="41" t="s">
        <v>3</v>
      </c>
      <c r="D2183" s="41" t="s">
        <v>4</v>
      </c>
      <c r="E2183" s="41" t="s">
        <v>594</v>
      </c>
      <c r="F2183" s="41" t="s">
        <v>595</v>
      </c>
      <c r="G2183" s="42" t="s">
        <v>596</v>
      </c>
    </row>
    <row r="2184" spans="1:7" ht="21" customHeight="1" x14ac:dyDescent="0.25">
      <c r="A2184" s="28" t="s">
        <v>1350</v>
      </c>
      <c r="B2184" s="29" t="s">
        <v>1351</v>
      </c>
      <c r="C2184" s="28" t="s">
        <v>39</v>
      </c>
      <c r="D2184" s="28" t="s">
        <v>22</v>
      </c>
      <c r="E2184" s="30">
        <v>23.29</v>
      </c>
      <c r="F2184" s="31">
        <v>1.94</v>
      </c>
      <c r="G2184" s="34">
        <f>TRUNC(TRUNC(E2184,8)*F2184,2)</f>
        <v>45.18</v>
      </c>
    </row>
    <row r="2185" spans="1:7" ht="15" customHeight="1" x14ac:dyDescent="0.25">
      <c r="A2185" s="8"/>
      <c r="B2185" s="8"/>
      <c r="C2185" s="8"/>
      <c r="D2185" s="8"/>
      <c r="E2185" s="101" t="s">
        <v>608</v>
      </c>
      <c r="F2185" s="101"/>
      <c r="G2185" s="43">
        <f>SUM(G2184:G2184)</f>
        <v>45.18</v>
      </c>
    </row>
    <row r="2186" spans="1:7" ht="15" customHeight="1" x14ac:dyDescent="0.25">
      <c r="A2186" s="100" t="s">
        <v>614</v>
      </c>
      <c r="B2186" s="100"/>
      <c r="C2186" s="41" t="s">
        <v>3</v>
      </c>
      <c r="D2186" s="41" t="s">
        <v>4</v>
      </c>
      <c r="E2186" s="41" t="s">
        <v>594</v>
      </c>
      <c r="F2186" s="41" t="s">
        <v>595</v>
      </c>
      <c r="G2186" s="42" t="s">
        <v>596</v>
      </c>
    </row>
    <row r="2187" spans="1:7" ht="15" customHeight="1" x14ac:dyDescent="0.25">
      <c r="A2187" s="28" t="s">
        <v>746</v>
      </c>
      <c r="B2187" s="29" t="s">
        <v>715</v>
      </c>
      <c r="C2187" s="28" t="s">
        <v>39</v>
      </c>
      <c r="D2187" s="28" t="s">
        <v>617</v>
      </c>
      <c r="E2187" s="30">
        <v>1.7951899</v>
      </c>
      <c r="F2187" s="31">
        <v>27.95</v>
      </c>
      <c r="G2187" s="34">
        <f>TRUNC(TRUNC(E2187,8)*F2187,2)</f>
        <v>50.17</v>
      </c>
    </row>
    <row r="2188" spans="1:7" ht="15" customHeight="1" x14ac:dyDescent="0.25">
      <c r="A2188" s="28" t="s">
        <v>747</v>
      </c>
      <c r="B2188" s="29" t="s">
        <v>635</v>
      </c>
      <c r="C2188" s="28" t="s">
        <v>39</v>
      </c>
      <c r="D2188" s="28" t="s">
        <v>617</v>
      </c>
      <c r="E2188" s="30">
        <v>0.89759495</v>
      </c>
      <c r="F2188" s="31">
        <v>23.06</v>
      </c>
      <c r="G2188" s="34">
        <f>TRUNC(TRUNC(E2188,8)*F2188,2)</f>
        <v>20.69</v>
      </c>
    </row>
    <row r="2189" spans="1:7" ht="18" customHeight="1" x14ac:dyDescent="0.25">
      <c r="A2189" s="8"/>
      <c r="B2189" s="8"/>
      <c r="C2189" s="8"/>
      <c r="D2189" s="8"/>
      <c r="E2189" s="101" t="s">
        <v>621</v>
      </c>
      <c r="F2189" s="101"/>
      <c r="G2189" s="43">
        <f>SUM(G2187:G2188)</f>
        <v>70.86</v>
      </c>
    </row>
    <row r="2190" spans="1:7" ht="15" customHeight="1" x14ac:dyDescent="0.25">
      <c r="A2190" s="100" t="s">
        <v>691</v>
      </c>
      <c r="B2190" s="100"/>
      <c r="C2190" s="41" t="s">
        <v>3</v>
      </c>
      <c r="D2190" s="41" t="s">
        <v>4</v>
      </c>
      <c r="E2190" s="41" t="s">
        <v>594</v>
      </c>
      <c r="F2190" s="41" t="s">
        <v>595</v>
      </c>
      <c r="G2190" s="42" t="s">
        <v>596</v>
      </c>
    </row>
    <row r="2191" spans="1:7" ht="29.1" customHeight="1" x14ac:dyDescent="0.25">
      <c r="A2191" s="28" t="s">
        <v>1352</v>
      </c>
      <c r="B2191" s="29" t="s">
        <v>1353</v>
      </c>
      <c r="C2191" s="28" t="s">
        <v>39</v>
      </c>
      <c r="D2191" s="28" t="s">
        <v>499</v>
      </c>
      <c r="E2191" s="30">
        <v>1.859881E-2</v>
      </c>
      <c r="F2191" s="31">
        <v>603.71</v>
      </c>
      <c r="G2191" s="34">
        <f>TRUNC(TRUNC(E2191,8)*F2191,2)</f>
        <v>11.22</v>
      </c>
    </row>
    <row r="2192" spans="1:7" ht="15" customHeight="1" x14ac:dyDescent="0.25">
      <c r="A2192" s="8"/>
      <c r="B2192" s="8"/>
      <c r="C2192" s="8"/>
      <c r="D2192" s="8"/>
      <c r="E2192" s="101" t="s">
        <v>694</v>
      </c>
      <c r="F2192" s="101"/>
      <c r="G2192" s="43">
        <f>SUM(G2191:G2191)</f>
        <v>11.22</v>
      </c>
    </row>
    <row r="2193" spans="1:7" ht="15" customHeight="1" x14ac:dyDescent="0.25">
      <c r="A2193" s="8"/>
      <c r="B2193" s="8"/>
      <c r="C2193" s="8"/>
      <c r="D2193" s="8"/>
      <c r="E2193" s="97" t="s">
        <v>609</v>
      </c>
      <c r="F2193" s="97"/>
      <c r="G2193" s="44">
        <f>ROUND(SUM(G2185,G2189,G2192),2)</f>
        <v>127.26</v>
      </c>
    </row>
    <row r="2194" spans="1:7" ht="15" customHeight="1" x14ac:dyDescent="0.25">
      <c r="A2194" s="8"/>
      <c r="B2194" s="8"/>
      <c r="C2194" s="8"/>
      <c r="D2194" s="8"/>
      <c r="E2194" s="97" t="s">
        <v>610</v>
      </c>
      <c r="F2194" s="97"/>
      <c r="G2194" s="44">
        <f>ROUND(G2193*(29.84/100),2)</f>
        <v>37.97</v>
      </c>
    </row>
    <row r="2195" spans="1:7" ht="15" customHeight="1" x14ac:dyDescent="0.25">
      <c r="A2195" s="8"/>
      <c r="B2195" s="8"/>
      <c r="C2195" s="8"/>
      <c r="D2195" s="8"/>
      <c r="E2195" s="97" t="s">
        <v>611</v>
      </c>
      <c r="F2195" s="97"/>
      <c r="G2195" s="44">
        <f>G2194+G2193</f>
        <v>165.23000000000002</v>
      </c>
    </row>
    <row r="2196" spans="1:7" ht="15" customHeight="1" x14ac:dyDescent="0.25">
      <c r="A2196" s="8"/>
      <c r="B2196" s="8"/>
      <c r="C2196" s="8"/>
      <c r="D2196" s="8"/>
      <c r="E2196" s="97" t="s">
        <v>695</v>
      </c>
      <c r="F2196" s="97"/>
      <c r="G2196" s="45">
        <v>4.32</v>
      </c>
    </row>
    <row r="2197" spans="1:7" ht="9.9499999999999993" customHeight="1" x14ac:dyDescent="0.25">
      <c r="A2197" s="8"/>
      <c r="B2197" s="8"/>
      <c r="C2197" s="8"/>
      <c r="D2197" s="8"/>
      <c r="E2197" s="98"/>
      <c r="F2197" s="98"/>
      <c r="G2197" s="98"/>
    </row>
    <row r="2198" spans="1:7" ht="20.100000000000001" customHeight="1" x14ac:dyDescent="0.25">
      <c r="A2198" s="99" t="s">
        <v>1354</v>
      </c>
      <c r="B2198" s="99"/>
      <c r="C2198" s="99"/>
      <c r="D2198" s="99"/>
      <c r="E2198" s="99"/>
      <c r="F2198" s="99"/>
      <c r="G2198" s="99"/>
    </row>
    <row r="2199" spans="1:7" ht="15" customHeight="1" x14ac:dyDescent="0.25">
      <c r="A2199" s="100" t="s">
        <v>614</v>
      </c>
      <c r="B2199" s="100"/>
      <c r="C2199" s="41" t="s">
        <v>3</v>
      </c>
      <c r="D2199" s="41" t="s">
        <v>4</v>
      </c>
      <c r="E2199" s="41" t="s">
        <v>594</v>
      </c>
      <c r="F2199" s="41" t="s">
        <v>595</v>
      </c>
      <c r="G2199" s="42" t="s">
        <v>596</v>
      </c>
    </row>
    <row r="2200" spans="1:7" ht="15" customHeight="1" x14ac:dyDescent="0.25">
      <c r="A2200" s="28" t="s">
        <v>714</v>
      </c>
      <c r="B2200" s="29" t="s">
        <v>715</v>
      </c>
      <c r="C2200" s="28" t="s">
        <v>16</v>
      </c>
      <c r="D2200" s="28" t="s">
        <v>633</v>
      </c>
      <c r="E2200" s="30">
        <v>0.16776505</v>
      </c>
      <c r="F2200" s="31">
        <v>27.96</v>
      </c>
      <c r="G2200" s="34">
        <f>TRUNC(TRUNC(E2200,8)*F2200,2)</f>
        <v>4.6900000000000004</v>
      </c>
    </row>
    <row r="2201" spans="1:7" ht="15" customHeight="1" x14ac:dyDescent="0.25">
      <c r="A2201" s="28" t="s">
        <v>634</v>
      </c>
      <c r="B2201" s="29" t="s">
        <v>635</v>
      </c>
      <c r="C2201" s="28" t="s">
        <v>16</v>
      </c>
      <c r="D2201" s="28" t="s">
        <v>633</v>
      </c>
      <c r="E2201" s="30">
        <v>0.16740740000000001</v>
      </c>
      <c r="F2201" s="31">
        <v>22.86</v>
      </c>
      <c r="G2201" s="34">
        <f>TRUNC(TRUNC(E2201,8)*F2201,2)</f>
        <v>3.82</v>
      </c>
    </row>
    <row r="2202" spans="1:7" ht="18" customHeight="1" x14ac:dyDescent="0.25">
      <c r="A2202" s="8"/>
      <c r="B2202" s="8"/>
      <c r="C2202" s="8"/>
      <c r="D2202" s="8"/>
      <c r="E2202" s="101" t="s">
        <v>621</v>
      </c>
      <c r="F2202" s="101"/>
      <c r="G2202" s="43">
        <f>SUM(G2200:G2201)</f>
        <v>8.51</v>
      </c>
    </row>
    <row r="2203" spans="1:7" ht="15" customHeight="1" x14ac:dyDescent="0.25">
      <c r="A2203" s="100" t="s">
        <v>691</v>
      </c>
      <c r="B2203" s="100"/>
      <c r="C2203" s="41" t="s">
        <v>3</v>
      </c>
      <c r="D2203" s="41" t="s">
        <v>4</v>
      </c>
      <c r="E2203" s="41" t="s">
        <v>594</v>
      </c>
      <c r="F2203" s="41" t="s">
        <v>595</v>
      </c>
      <c r="G2203" s="42" t="s">
        <v>596</v>
      </c>
    </row>
    <row r="2204" spans="1:7" ht="15" customHeight="1" x14ac:dyDescent="0.25">
      <c r="A2204" s="28" t="s">
        <v>768</v>
      </c>
      <c r="B2204" s="29" t="s">
        <v>769</v>
      </c>
      <c r="C2204" s="28" t="s">
        <v>16</v>
      </c>
      <c r="D2204" s="28" t="s">
        <v>46</v>
      </c>
      <c r="E2204" s="30">
        <v>5.8592499999999999E-3</v>
      </c>
      <c r="F2204" s="31">
        <v>670.45</v>
      </c>
      <c r="G2204" s="34">
        <f>TRUNC(TRUNC(E2204,8)*F2204,2)</f>
        <v>3.92</v>
      </c>
    </row>
    <row r="2205" spans="1:7" ht="15" customHeight="1" x14ac:dyDescent="0.25">
      <c r="A2205" s="8"/>
      <c r="B2205" s="8"/>
      <c r="C2205" s="8"/>
      <c r="D2205" s="8"/>
      <c r="E2205" s="101" t="s">
        <v>694</v>
      </c>
      <c r="F2205" s="101"/>
      <c r="G2205" s="43">
        <f>SUM(G2204:G2204)</f>
        <v>3.92</v>
      </c>
    </row>
    <row r="2206" spans="1:7" ht="15" customHeight="1" x14ac:dyDescent="0.25">
      <c r="A2206" s="8"/>
      <c r="B2206" s="8"/>
      <c r="C2206" s="8"/>
      <c r="D2206" s="8"/>
      <c r="E2206" s="97" t="s">
        <v>609</v>
      </c>
      <c r="F2206" s="97"/>
      <c r="G2206" s="44">
        <f>ROUND(SUM(G2202,G2205),2)</f>
        <v>12.43</v>
      </c>
    </row>
    <row r="2207" spans="1:7" ht="15" customHeight="1" x14ac:dyDescent="0.25">
      <c r="A2207" s="8"/>
      <c r="B2207" s="8"/>
      <c r="C2207" s="8"/>
      <c r="D2207" s="8"/>
      <c r="E2207" s="97" t="s">
        <v>610</v>
      </c>
      <c r="F2207" s="97"/>
      <c r="G2207" s="44">
        <f>ROUND(G2206*(29.84/100),2)</f>
        <v>3.71</v>
      </c>
    </row>
    <row r="2208" spans="1:7" ht="15" customHeight="1" x14ac:dyDescent="0.25">
      <c r="A2208" s="8"/>
      <c r="B2208" s="8"/>
      <c r="C2208" s="8"/>
      <c r="D2208" s="8"/>
      <c r="E2208" s="97" t="s">
        <v>611</v>
      </c>
      <c r="F2208" s="97"/>
      <c r="G2208" s="44">
        <f>G2207+G2206</f>
        <v>16.14</v>
      </c>
    </row>
    <row r="2209" spans="1:7" ht="15" customHeight="1" x14ac:dyDescent="0.25">
      <c r="A2209" s="8"/>
      <c r="B2209" s="8"/>
      <c r="C2209" s="8"/>
      <c r="D2209" s="8"/>
      <c r="E2209" s="97" t="s">
        <v>636</v>
      </c>
      <c r="F2209" s="97"/>
      <c r="G2209" s="45">
        <v>60.91</v>
      </c>
    </row>
    <row r="2210" spans="1:7" ht="9.9499999999999993" customHeight="1" x14ac:dyDescent="0.25">
      <c r="A2210" s="8"/>
      <c r="B2210" s="8"/>
      <c r="C2210" s="8"/>
      <c r="D2210" s="8"/>
      <c r="E2210" s="98"/>
      <c r="F2210" s="98"/>
      <c r="G2210" s="98"/>
    </row>
    <row r="2211" spans="1:7" ht="20.100000000000001" customHeight="1" x14ac:dyDescent="0.25">
      <c r="A2211" s="99" t="s">
        <v>1355</v>
      </c>
      <c r="B2211" s="99"/>
      <c r="C2211" s="99"/>
      <c r="D2211" s="99"/>
      <c r="E2211" s="99"/>
      <c r="F2211" s="99"/>
      <c r="G2211" s="99"/>
    </row>
    <row r="2212" spans="1:7" ht="15" customHeight="1" x14ac:dyDescent="0.25">
      <c r="A2212" s="100" t="s">
        <v>614</v>
      </c>
      <c r="B2212" s="100"/>
      <c r="C2212" s="41" t="s">
        <v>3</v>
      </c>
      <c r="D2212" s="41" t="s">
        <v>4</v>
      </c>
      <c r="E2212" s="41" t="s">
        <v>594</v>
      </c>
      <c r="F2212" s="41" t="s">
        <v>595</v>
      </c>
      <c r="G2212" s="42" t="s">
        <v>596</v>
      </c>
    </row>
    <row r="2213" spans="1:7" ht="15" customHeight="1" x14ac:dyDescent="0.25">
      <c r="A2213" s="28" t="s">
        <v>746</v>
      </c>
      <c r="B2213" s="29" t="s">
        <v>715</v>
      </c>
      <c r="C2213" s="28" t="s">
        <v>39</v>
      </c>
      <c r="D2213" s="28" t="s">
        <v>617</v>
      </c>
      <c r="E2213" s="30">
        <v>0.20137252</v>
      </c>
      <c r="F2213" s="31">
        <v>27.95</v>
      </c>
      <c r="G2213" s="34">
        <f>TRUNC(TRUNC(E2213,8)*F2213,2)</f>
        <v>5.62</v>
      </c>
    </row>
    <row r="2214" spans="1:7" ht="15" customHeight="1" x14ac:dyDescent="0.25">
      <c r="A2214" s="28" t="s">
        <v>747</v>
      </c>
      <c r="B2214" s="29" t="s">
        <v>635</v>
      </c>
      <c r="C2214" s="28" t="s">
        <v>39</v>
      </c>
      <c r="D2214" s="28" t="s">
        <v>617</v>
      </c>
      <c r="E2214" s="30">
        <v>2.5171559999999999E-2</v>
      </c>
      <c r="F2214" s="31">
        <v>23.06</v>
      </c>
      <c r="G2214" s="34">
        <f>TRUNC(TRUNC(E2214,8)*F2214,2)</f>
        <v>0.57999999999999996</v>
      </c>
    </row>
    <row r="2215" spans="1:7" ht="18" customHeight="1" x14ac:dyDescent="0.25">
      <c r="A2215" s="8"/>
      <c r="B2215" s="8"/>
      <c r="C2215" s="8"/>
      <c r="D2215" s="8"/>
      <c r="E2215" s="101" t="s">
        <v>621</v>
      </c>
      <c r="F2215" s="101"/>
      <c r="G2215" s="43">
        <f>SUM(G2213:G2214)</f>
        <v>6.2</v>
      </c>
    </row>
    <row r="2216" spans="1:7" ht="15" customHeight="1" x14ac:dyDescent="0.25">
      <c r="A2216" s="100" t="s">
        <v>691</v>
      </c>
      <c r="B2216" s="100"/>
      <c r="C2216" s="41" t="s">
        <v>3</v>
      </c>
      <c r="D2216" s="41" t="s">
        <v>4</v>
      </c>
      <c r="E2216" s="41" t="s">
        <v>594</v>
      </c>
      <c r="F2216" s="41" t="s">
        <v>595</v>
      </c>
      <c r="G2216" s="42" t="s">
        <v>596</v>
      </c>
    </row>
    <row r="2217" spans="1:7" ht="29.1" customHeight="1" x14ac:dyDescent="0.25">
      <c r="A2217" s="28" t="s">
        <v>1356</v>
      </c>
      <c r="B2217" s="29" t="s">
        <v>1357</v>
      </c>
      <c r="C2217" s="28" t="s">
        <v>39</v>
      </c>
      <c r="D2217" s="28" t="s">
        <v>499</v>
      </c>
      <c r="E2217" s="30">
        <v>9.6244199999999999E-3</v>
      </c>
      <c r="F2217" s="31">
        <v>1560.96</v>
      </c>
      <c r="G2217" s="34">
        <f>TRUNC(TRUNC(E2217,8)*F2217,2)</f>
        <v>15.02</v>
      </c>
    </row>
    <row r="2218" spans="1:7" ht="15" customHeight="1" x14ac:dyDescent="0.25">
      <c r="A2218" s="8"/>
      <c r="B2218" s="8"/>
      <c r="C2218" s="8"/>
      <c r="D2218" s="8"/>
      <c r="E2218" s="101" t="s">
        <v>694</v>
      </c>
      <c r="F2218" s="101"/>
      <c r="G2218" s="43">
        <f>SUM(G2217:G2217)</f>
        <v>15.02</v>
      </c>
    </row>
    <row r="2219" spans="1:7" ht="15" customHeight="1" x14ac:dyDescent="0.25">
      <c r="A2219" s="8"/>
      <c r="B2219" s="8"/>
      <c r="C2219" s="8"/>
      <c r="D2219" s="8"/>
      <c r="E2219" s="97" t="s">
        <v>609</v>
      </c>
      <c r="F2219" s="97"/>
      <c r="G2219" s="44">
        <f>ROUND(SUM(G2215,G2218),2)</f>
        <v>21.22</v>
      </c>
    </row>
    <row r="2220" spans="1:7" ht="15" customHeight="1" x14ac:dyDescent="0.25">
      <c r="A2220" s="8"/>
      <c r="B2220" s="8"/>
      <c r="C2220" s="8"/>
      <c r="D2220" s="8"/>
      <c r="E2220" s="97" t="s">
        <v>610</v>
      </c>
      <c r="F2220" s="97"/>
      <c r="G2220" s="44">
        <f>ROUND(G2219*(29.84/100),2)</f>
        <v>6.33</v>
      </c>
    </row>
    <row r="2221" spans="1:7" ht="15" customHeight="1" x14ac:dyDescent="0.25">
      <c r="A2221" s="8"/>
      <c r="B2221" s="8"/>
      <c r="C2221" s="8"/>
      <c r="D2221" s="8"/>
      <c r="E2221" s="97" t="s">
        <v>611</v>
      </c>
      <c r="F2221" s="97"/>
      <c r="G2221" s="44">
        <f>G2220+G2219</f>
        <v>27.549999999999997</v>
      </c>
    </row>
    <row r="2222" spans="1:7" ht="15" customHeight="1" x14ac:dyDescent="0.25">
      <c r="A2222" s="8"/>
      <c r="B2222" s="8"/>
      <c r="C2222" s="8"/>
      <c r="D2222" s="8"/>
      <c r="E2222" s="97" t="s">
        <v>695</v>
      </c>
      <c r="F2222" s="97"/>
      <c r="G2222" s="45">
        <v>60.91</v>
      </c>
    </row>
    <row r="2223" spans="1:7" ht="9.9499999999999993" customHeight="1" x14ac:dyDescent="0.25">
      <c r="A2223" s="8"/>
      <c r="B2223" s="8"/>
      <c r="C2223" s="8"/>
      <c r="D2223" s="8"/>
      <c r="E2223" s="98"/>
      <c r="F2223" s="98"/>
      <c r="G2223" s="98"/>
    </row>
    <row r="2224" spans="1:7" ht="20.100000000000001" customHeight="1" x14ac:dyDescent="0.25">
      <c r="A2224" s="99" t="s">
        <v>1358</v>
      </c>
      <c r="B2224" s="99"/>
      <c r="C2224" s="99"/>
      <c r="D2224" s="99"/>
      <c r="E2224" s="99"/>
      <c r="F2224" s="99"/>
      <c r="G2224" s="99"/>
    </row>
    <row r="2225" spans="1:7" ht="15" customHeight="1" x14ac:dyDescent="0.25">
      <c r="A2225" s="100" t="s">
        <v>593</v>
      </c>
      <c r="B2225" s="100"/>
      <c r="C2225" s="41" t="s">
        <v>3</v>
      </c>
      <c r="D2225" s="41" t="s">
        <v>4</v>
      </c>
      <c r="E2225" s="41" t="s">
        <v>594</v>
      </c>
      <c r="F2225" s="41" t="s">
        <v>595</v>
      </c>
      <c r="G2225" s="42" t="s">
        <v>596</v>
      </c>
    </row>
    <row r="2226" spans="1:7" ht="15" customHeight="1" x14ac:dyDescent="0.25">
      <c r="A2226" s="28" t="s">
        <v>1359</v>
      </c>
      <c r="B2226" s="29" t="s">
        <v>1360</v>
      </c>
      <c r="C2226" s="28" t="s">
        <v>16</v>
      </c>
      <c r="D2226" s="28" t="s">
        <v>26</v>
      </c>
      <c r="E2226" s="30">
        <v>1</v>
      </c>
      <c r="F2226" s="31">
        <v>227.61</v>
      </c>
      <c r="G2226" s="34">
        <f>TRUNC(TRUNC(E2226,8)*F2226,2)</f>
        <v>227.61</v>
      </c>
    </row>
    <row r="2227" spans="1:7" ht="15" customHeight="1" x14ac:dyDescent="0.25">
      <c r="A2227" s="8"/>
      <c r="B2227" s="8"/>
      <c r="C2227" s="8"/>
      <c r="D2227" s="8"/>
      <c r="E2227" s="101" t="s">
        <v>608</v>
      </c>
      <c r="F2227" s="101"/>
      <c r="G2227" s="43">
        <f>SUM(G2226:G2226)</f>
        <v>227.61</v>
      </c>
    </row>
    <row r="2228" spans="1:7" ht="15" customHeight="1" x14ac:dyDescent="0.25">
      <c r="A2228" s="100" t="s">
        <v>614</v>
      </c>
      <c r="B2228" s="100"/>
      <c r="C2228" s="41" t="s">
        <v>3</v>
      </c>
      <c r="D2228" s="41" t="s">
        <v>4</v>
      </c>
      <c r="E2228" s="41" t="s">
        <v>594</v>
      </c>
      <c r="F2228" s="41" t="s">
        <v>595</v>
      </c>
      <c r="G2228" s="42" t="s">
        <v>596</v>
      </c>
    </row>
    <row r="2229" spans="1:7" ht="21" customHeight="1" x14ac:dyDescent="0.25">
      <c r="A2229" s="28" t="s">
        <v>771</v>
      </c>
      <c r="B2229" s="29" t="s">
        <v>772</v>
      </c>
      <c r="C2229" s="28" t="s">
        <v>16</v>
      </c>
      <c r="D2229" s="28" t="s">
        <v>633</v>
      </c>
      <c r="E2229" s="30">
        <v>2.4233569099999999</v>
      </c>
      <c r="F2229" s="31">
        <v>22.86</v>
      </c>
      <c r="G2229" s="34">
        <f>TRUNC(TRUNC(E2229,8)*F2229,2)</f>
        <v>55.39</v>
      </c>
    </row>
    <row r="2230" spans="1:7" ht="15" customHeight="1" x14ac:dyDescent="0.25">
      <c r="A2230" s="28" t="s">
        <v>714</v>
      </c>
      <c r="B2230" s="29" t="s">
        <v>715</v>
      </c>
      <c r="C2230" s="28" t="s">
        <v>16</v>
      </c>
      <c r="D2230" s="28" t="s">
        <v>633</v>
      </c>
      <c r="E2230" s="30">
        <v>2.4234366999999999</v>
      </c>
      <c r="F2230" s="31">
        <v>27.96</v>
      </c>
      <c r="G2230" s="34">
        <f>TRUNC(TRUNC(E2230,8)*F2230,2)</f>
        <v>67.75</v>
      </c>
    </row>
    <row r="2231" spans="1:7" ht="18" customHeight="1" x14ac:dyDescent="0.25">
      <c r="A2231" s="8"/>
      <c r="B2231" s="8"/>
      <c r="C2231" s="8"/>
      <c r="D2231" s="8"/>
      <c r="E2231" s="101" t="s">
        <v>621</v>
      </c>
      <c r="F2231" s="101"/>
      <c r="G2231" s="43">
        <f>SUM(G2229:G2230)</f>
        <v>123.14</v>
      </c>
    </row>
    <row r="2232" spans="1:7" ht="15" customHeight="1" x14ac:dyDescent="0.25">
      <c r="A2232" s="100" t="s">
        <v>691</v>
      </c>
      <c r="B2232" s="100"/>
      <c r="C2232" s="41" t="s">
        <v>3</v>
      </c>
      <c r="D2232" s="41" t="s">
        <v>4</v>
      </c>
      <c r="E2232" s="41" t="s">
        <v>594</v>
      </c>
      <c r="F2232" s="41" t="s">
        <v>595</v>
      </c>
      <c r="G2232" s="42" t="s">
        <v>596</v>
      </c>
    </row>
    <row r="2233" spans="1:7" ht="15" customHeight="1" x14ac:dyDescent="0.25">
      <c r="A2233" s="28" t="s">
        <v>1361</v>
      </c>
      <c r="B2233" s="29" t="s">
        <v>1362</v>
      </c>
      <c r="C2233" s="28" t="s">
        <v>16</v>
      </c>
      <c r="D2233" s="28" t="s">
        <v>46</v>
      </c>
      <c r="E2233" s="30">
        <v>4.0377999999999997E-2</v>
      </c>
      <c r="F2233" s="31">
        <v>538.5</v>
      </c>
      <c r="G2233" s="34">
        <f>TRUNC(TRUNC(E2233,8)*F2233,2)</f>
        <v>21.74</v>
      </c>
    </row>
    <row r="2234" spans="1:7" ht="15" customHeight="1" x14ac:dyDescent="0.25">
      <c r="A2234" s="8"/>
      <c r="B2234" s="8"/>
      <c r="C2234" s="8"/>
      <c r="D2234" s="8"/>
      <c r="E2234" s="101" t="s">
        <v>694</v>
      </c>
      <c r="F2234" s="101"/>
      <c r="G2234" s="43">
        <f>SUM(G2233:G2233)</f>
        <v>21.74</v>
      </c>
    </row>
    <row r="2235" spans="1:7" ht="15" customHeight="1" x14ac:dyDescent="0.25">
      <c r="A2235" s="8"/>
      <c r="B2235" s="8"/>
      <c r="C2235" s="8"/>
      <c r="D2235" s="8"/>
      <c r="E2235" s="97" t="s">
        <v>609</v>
      </c>
      <c r="F2235" s="97"/>
      <c r="G2235" s="44">
        <f>ROUND(SUM(G2227,G2231,G2234),2)</f>
        <v>372.49</v>
      </c>
    </row>
    <row r="2236" spans="1:7" ht="15" customHeight="1" x14ac:dyDescent="0.25">
      <c r="A2236" s="8"/>
      <c r="B2236" s="8"/>
      <c r="C2236" s="8"/>
      <c r="D2236" s="8"/>
      <c r="E2236" s="97" t="s">
        <v>610</v>
      </c>
      <c r="F2236" s="97"/>
      <c r="G2236" s="44">
        <f>ROUND(G2235*(29.84/100),2)</f>
        <v>111.15</v>
      </c>
    </row>
    <row r="2237" spans="1:7" ht="15" customHeight="1" x14ac:dyDescent="0.25">
      <c r="A2237" s="8"/>
      <c r="B2237" s="8"/>
      <c r="C2237" s="8"/>
      <c r="D2237" s="8"/>
      <c r="E2237" s="97" t="s">
        <v>611</v>
      </c>
      <c r="F2237" s="97"/>
      <c r="G2237" s="44">
        <f>G2236+G2235</f>
        <v>483.64</v>
      </c>
    </row>
    <row r="2238" spans="1:7" ht="15" customHeight="1" x14ac:dyDescent="0.25">
      <c r="A2238" s="8"/>
      <c r="B2238" s="8"/>
      <c r="C2238" s="8"/>
      <c r="D2238" s="8"/>
      <c r="E2238" s="97" t="s">
        <v>636</v>
      </c>
      <c r="F2238" s="97"/>
      <c r="G2238" s="45">
        <v>1.68</v>
      </c>
    </row>
    <row r="2239" spans="1:7" ht="9.9499999999999993" customHeight="1" x14ac:dyDescent="0.25">
      <c r="A2239" s="8"/>
      <c r="B2239" s="8"/>
      <c r="C2239" s="8"/>
      <c r="D2239" s="8"/>
      <c r="E2239" s="98"/>
      <c r="F2239" s="98"/>
      <c r="G2239" s="98"/>
    </row>
    <row r="2240" spans="1:7" ht="20.100000000000001" customHeight="1" x14ac:dyDescent="0.25">
      <c r="A2240" s="99" t="s">
        <v>1363</v>
      </c>
      <c r="B2240" s="99"/>
      <c r="C2240" s="99"/>
      <c r="D2240" s="99"/>
      <c r="E2240" s="99"/>
      <c r="F2240" s="99"/>
      <c r="G2240" s="99"/>
    </row>
    <row r="2241" spans="1:7" ht="15" customHeight="1" x14ac:dyDescent="0.25">
      <c r="A2241" s="100" t="s">
        <v>593</v>
      </c>
      <c r="B2241" s="100"/>
      <c r="C2241" s="41" t="s">
        <v>3</v>
      </c>
      <c r="D2241" s="41" t="s">
        <v>4</v>
      </c>
      <c r="E2241" s="41" t="s">
        <v>594</v>
      </c>
      <c r="F2241" s="41" t="s">
        <v>595</v>
      </c>
      <c r="G2241" s="42" t="s">
        <v>596</v>
      </c>
    </row>
    <row r="2242" spans="1:7" ht="15" customHeight="1" x14ac:dyDescent="0.25">
      <c r="A2242" s="28" t="s">
        <v>1262</v>
      </c>
      <c r="B2242" s="29" t="s">
        <v>1263</v>
      </c>
      <c r="C2242" s="28" t="s">
        <v>16</v>
      </c>
      <c r="D2242" s="28" t="s">
        <v>1264</v>
      </c>
      <c r="E2242" s="30">
        <v>0.08</v>
      </c>
      <c r="F2242" s="31">
        <v>113.64</v>
      </c>
      <c r="G2242" s="34">
        <f>TRUNC(TRUNC(E2242,8)*F2242,2)</f>
        <v>9.09</v>
      </c>
    </row>
    <row r="2243" spans="1:7" ht="15" customHeight="1" x14ac:dyDescent="0.25">
      <c r="A2243" s="28" t="s">
        <v>1265</v>
      </c>
      <c r="B2243" s="29" t="s">
        <v>1266</v>
      </c>
      <c r="C2243" s="28" t="s">
        <v>16</v>
      </c>
      <c r="D2243" s="28" t="s">
        <v>1264</v>
      </c>
      <c r="E2243" s="30">
        <v>0.05</v>
      </c>
      <c r="F2243" s="31">
        <v>35.71</v>
      </c>
      <c r="G2243" s="34">
        <f>TRUNC(TRUNC(E2243,8)*F2243,2)</f>
        <v>1.78</v>
      </c>
    </row>
    <row r="2244" spans="1:7" ht="15" customHeight="1" x14ac:dyDescent="0.25">
      <c r="A2244" s="28" t="s">
        <v>1267</v>
      </c>
      <c r="B2244" s="29" t="s">
        <v>1268</v>
      </c>
      <c r="C2244" s="28" t="s">
        <v>16</v>
      </c>
      <c r="D2244" s="28" t="s">
        <v>138</v>
      </c>
      <c r="E2244" s="30">
        <v>0.5</v>
      </c>
      <c r="F2244" s="31">
        <v>0.86</v>
      </c>
      <c r="G2244" s="34">
        <f>TRUNC(TRUNC(E2244,8)*F2244,2)</f>
        <v>0.43</v>
      </c>
    </row>
    <row r="2245" spans="1:7" ht="15" customHeight="1" x14ac:dyDescent="0.25">
      <c r="A2245" s="28" t="s">
        <v>1269</v>
      </c>
      <c r="B2245" s="29" t="s">
        <v>1270</v>
      </c>
      <c r="C2245" s="28" t="s">
        <v>16</v>
      </c>
      <c r="D2245" s="28" t="s">
        <v>1264</v>
      </c>
      <c r="E2245" s="30">
        <v>0.11</v>
      </c>
      <c r="F2245" s="31">
        <v>45.39</v>
      </c>
      <c r="G2245" s="34">
        <f>TRUNC(TRUNC(E2245,8)*F2245,2)</f>
        <v>4.99</v>
      </c>
    </row>
    <row r="2246" spans="1:7" ht="15" customHeight="1" x14ac:dyDescent="0.25">
      <c r="A2246" s="8"/>
      <c r="B2246" s="8"/>
      <c r="C2246" s="8"/>
      <c r="D2246" s="8"/>
      <c r="E2246" s="101" t="s">
        <v>608</v>
      </c>
      <c r="F2246" s="101"/>
      <c r="G2246" s="43">
        <f>SUM(G2242:G2245)</f>
        <v>16.29</v>
      </c>
    </row>
    <row r="2247" spans="1:7" ht="15" customHeight="1" x14ac:dyDescent="0.25">
      <c r="A2247" s="100" t="s">
        <v>614</v>
      </c>
      <c r="B2247" s="100"/>
      <c r="C2247" s="41" t="s">
        <v>3</v>
      </c>
      <c r="D2247" s="41" t="s">
        <v>4</v>
      </c>
      <c r="E2247" s="41" t="s">
        <v>594</v>
      </c>
      <c r="F2247" s="41" t="s">
        <v>595</v>
      </c>
      <c r="G2247" s="42" t="s">
        <v>596</v>
      </c>
    </row>
    <row r="2248" spans="1:7" ht="15" customHeight="1" x14ac:dyDescent="0.25">
      <c r="A2248" s="28" t="s">
        <v>734</v>
      </c>
      <c r="B2248" s="29" t="s">
        <v>735</v>
      </c>
      <c r="C2248" s="28" t="s">
        <v>16</v>
      </c>
      <c r="D2248" s="28" t="s">
        <v>633</v>
      </c>
      <c r="E2248" s="30">
        <v>0.54859703000000004</v>
      </c>
      <c r="F2248" s="31">
        <v>29.65</v>
      </c>
      <c r="G2248" s="34">
        <f>TRUNC(TRUNC(E2248,8)*F2248,2)</f>
        <v>16.260000000000002</v>
      </c>
    </row>
    <row r="2249" spans="1:7" ht="15" customHeight="1" x14ac:dyDescent="0.25">
      <c r="A2249" s="28" t="s">
        <v>634</v>
      </c>
      <c r="B2249" s="29" t="s">
        <v>635</v>
      </c>
      <c r="C2249" s="28" t="s">
        <v>16</v>
      </c>
      <c r="D2249" s="28" t="s">
        <v>633</v>
      </c>
      <c r="E2249" s="30">
        <v>0.27446714</v>
      </c>
      <c r="F2249" s="31">
        <v>22.86</v>
      </c>
      <c r="G2249" s="34">
        <f>TRUNC(TRUNC(E2249,8)*F2249,2)</f>
        <v>6.27</v>
      </c>
    </row>
    <row r="2250" spans="1:7" ht="18" customHeight="1" x14ac:dyDescent="0.25">
      <c r="A2250" s="8"/>
      <c r="B2250" s="8"/>
      <c r="C2250" s="8"/>
      <c r="D2250" s="8"/>
      <c r="E2250" s="101" t="s">
        <v>621</v>
      </c>
      <c r="F2250" s="101"/>
      <c r="G2250" s="43">
        <f>SUM(G2248:G2249)</f>
        <v>22.53</v>
      </c>
    </row>
    <row r="2251" spans="1:7" ht="15" customHeight="1" x14ac:dyDescent="0.25">
      <c r="A2251" s="8"/>
      <c r="B2251" s="8"/>
      <c r="C2251" s="8"/>
      <c r="D2251" s="8"/>
      <c r="E2251" s="97" t="s">
        <v>609</v>
      </c>
      <c r="F2251" s="97"/>
      <c r="G2251" s="44">
        <f>ROUND(SUM(G2246,G2250),2)</f>
        <v>38.82</v>
      </c>
    </row>
    <row r="2252" spans="1:7" ht="15" customHeight="1" x14ac:dyDescent="0.25">
      <c r="A2252" s="8"/>
      <c r="B2252" s="8"/>
      <c r="C2252" s="8"/>
      <c r="D2252" s="8"/>
      <c r="E2252" s="97" t="s">
        <v>610</v>
      </c>
      <c r="F2252" s="97"/>
      <c r="G2252" s="44">
        <f>ROUND(G2251*(29.84/100),2)</f>
        <v>11.58</v>
      </c>
    </row>
    <row r="2253" spans="1:7" ht="15" customHeight="1" x14ac:dyDescent="0.25">
      <c r="A2253" s="8"/>
      <c r="B2253" s="8"/>
      <c r="C2253" s="8"/>
      <c r="D2253" s="8"/>
      <c r="E2253" s="97" t="s">
        <v>611</v>
      </c>
      <c r="F2253" s="97"/>
      <c r="G2253" s="44">
        <f>G2252+G2251</f>
        <v>50.4</v>
      </c>
    </row>
    <row r="2254" spans="1:7" ht="15" customHeight="1" x14ac:dyDescent="0.25">
      <c r="A2254" s="8"/>
      <c r="B2254" s="8"/>
      <c r="C2254" s="8"/>
      <c r="D2254" s="8"/>
      <c r="E2254" s="97" t="s">
        <v>636</v>
      </c>
      <c r="F2254" s="97"/>
      <c r="G2254" s="45">
        <v>29.15</v>
      </c>
    </row>
    <row r="2255" spans="1:7" ht="9.9499999999999993" customHeight="1" x14ac:dyDescent="0.25">
      <c r="A2255" s="8"/>
      <c r="B2255" s="8"/>
      <c r="C2255" s="8"/>
      <c r="D2255" s="8"/>
      <c r="E2255" s="98"/>
      <c r="F2255" s="98"/>
      <c r="G2255" s="98"/>
    </row>
    <row r="2256" spans="1:7" ht="20.100000000000001" customHeight="1" x14ac:dyDescent="0.25">
      <c r="A2256" s="99" t="s">
        <v>1364</v>
      </c>
      <c r="B2256" s="99"/>
      <c r="C2256" s="99"/>
      <c r="D2256" s="99"/>
      <c r="E2256" s="99"/>
      <c r="F2256" s="99"/>
      <c r="G2256" s="99"/>
    </row>
    <row r="2257" spans="1:7" ht="15" customHeight="1" x14ac:dyDescent="0.25">
      <c r="A2257" s="100" t="s">
        <v>593</v>
      </c>
      <c r="B2257" s="100"/>
      <c r="C2257" s="41" t="s">
        <v>3</v>
      </c>
      <c r="D2257" s="41" t="s">
        <v>4</v>
      </c>
      <c r="E2257" s="41" t="s">
        <v>594</v>
      </c>
      <c r="F2257" s="41" t="s">
        <v>595</v>
      </c>
      <c r="G2257" s="42" t="s">
        <v>596</v>
      </c>
    </row>
    <row r="2258" spans="1:7" ht="15" customHeight="1" x14ac:dyDescent="0.25">
      <c r="A2258" s="28" t="s">
        <v>1272</v>
      </c>
      <c r="B2258" s="29" t="s">
        <v>1273</v>
      </c>
      <c r="C2258" s="28" t="s">
        <v>16</v>
      </c>
      <c r="D2258" s="28" t="s">
        <v>1264</v>
      </c>
      <c r="E2258" s="30">
        <v>0.01</v>
      </c>
      <c r="F2258" s="31">
        <v>50.59</v>
      </c>
      <c r="G2258" s="34">
        <f>TRUNC(TRUNC(E2258,8)*F2258,2)</f>
        <v>0.5</v>
      </c>
    </row>
    <row r="2259" spans="1:7" ht="15" customHeight="1" x14ac:dyDescent="0.25">
      <c r="A2259" s="28" t="s">
        <v>1274</v>
      </c>
      <c r="B2259" s="29" t="s">
        <v>1275</v>
      </c>
      <c r="C2259" s="28" t="s">
        <v>16</v>
      </c>
      <c r="D2259" s="28" t="s">
        <v>1264</v>
      </c>
      <c r="E2259" s="30">
        <v>0.03</v>
      </c>
      <c r="F2259" s="31">
        <v>18.61</v>
      </c>
      <c r="G2259" s="34">
        <f>TRUNC(TRUNC(E2259,8)*F2259,2)</f>
        <v>0.55000000000000004</v>
      </c>
    </row>
    <row r="2260" spans="1:7" ht="15" customHeight="1" x14ac:dyDescent="0.25">
      <c r="A2260" s="28" t="s">
        <v>1267</v>
      </c>
      <c r="B2260" s="29" t="s">
        <v>1268</v>
      </c>
      <c r="C2260" s="28" t="s">
        <v>16</v>
      </c>
      <c r="D2260" s="28" t="s">
        <v>138</v>
      </c>
      <c r="E2260" s="30">
        <v>0.8</v>
      </c>
      <c r="F2260" s="31">
        <v>0.86</v>
      </c>
      <c r="G2260" s="34">
        <f>TRUNC(TRUNC(E2260,8)*F2260,2)</f>
        <v>0.68</v>
      </c>
    </row>
    <row r="2261" spans="1:7" ht="15" customHeight="1" x14ac:dyDescent="0.25">
      <c r="A2261" s="28" t="s">
        <v>1269</v>
      </c>
      <c r="B2261" s="29" t="s">
        <v>1270</v>
      </c>
      <c r="C2261" s="28" t="s">
        <v>16</v>
      </c>
      <c r="D2261" s="28" t="s">
        <v>1264</v>
      </c>
      <c r="E2261" s="30">
        <v>0.03</v>
      </c>
      <c r="F2261" s="31">
        <v>45.39</v>
      </c>
      <c r="G2261" s="34">
        <f>TRUNC(TRUNC(E2261,8)*F2261,2)</f>
        <v>1.36</v>
      </c>
    </row>
    <row r="2262" spans="1:7" ht="15" customHeight="1" x14ac:dyDescent="0.25">
      <c r="A2262" s="28" t="s">
        <v>1276</v>
      </c>
      <c r="B2262" s="29" t="s">
        <v>1277</v>
      </c>
      <c r="C2262" s="28" t="s">
        <v>16</v>
      </c>
      <c r="D2262" s="28" t="s">
        <v>1264</v>
      </c>
      <c r="E2262" s="30">
        <v>0.05</v>
      </c>
      <c r="F2262" s="31">
        <v>114.39</v>
      </c>
      <c r="G2262" s="34">
        <f>TRUNC(TRUNC(E2262,8)*F2262,2)</f>
        <v>5.71</v>
      </c>
    </row>
    <row r="2263" spans="1:7" ht="15" customHeight="1" x14ac:dyDescent="0.25">
      <c r="A2263" s="8"/>
      <c r="B2263" s="8"/>
      <c r="C2263" s="8"/>
      <c r="D2263" s="8"/>
      <c r="E2263" s="101" t="s">
        <v>608</v>
      </c>
      <c r="F2263" s="101"/>
      <c r="G2263" s="43">
        <f>SUM(G2258:G2262)</f>
        <v>8.8000000000000007</v>
      </c>
    </row>
    <row r="2264" spans="1:7" ht="15" customHeight="1" x14ac:dyDescent="0.25">
      <c r="A2264" s="100" t="s">
        <v>614</v>
      </c>
      <c r="B2264" s="100"/>
      <c r="C2264" s="41" t="s">
        <v>3</v>
      </c>
      <c r="D2264" s="41" t="s">
        <v>4</v>
      </c>
      <c r="E2264" s="41" t="s">
        <v>594</v>
      </c>
      <c r="F2264" s="41" t="s">
        <v>595</v>
      </c>
      <c r="G2264" s="42" t="s">
        <v>596</v>
      </c>
    </row>
    <row r="2265" spans="1:7" ht="15" customHeight="1" x14ac:dyDescent="0.25">
      <c r="A2265" s="28" t="s">
        <v>734</v>
      </c>
      <c r="B2265" s="29" t="s">
        <v>735</v>
      </c>
      <c r="C2265" s="28" t="s">
        <v>16</v>
      </c>
      <c r="D2265" s="28" t="s">
        <v>633</v>
      </c>
      <c r="E2265" s="30">
        <v>0.58839764999999999</v>
      </c>
      <c r="F2265" s="31">
        <v>29.65</v>
      </c>
      <c r="G2265" s="34">
        <f>TRUNC(TRUNC(E2265,8)*F2265,2)</f>
        <v>17.440000000000001</v>
      </c>
    </row>
    <row r="2266" spans="1:7" ht="15" customHeight="1" x14ac:dyDescent="0.25">
      <c r="A2266" s="28" t="s">
        <v>634</v>
      </c>
      <c r="B2266" s="29" t="s">
        <v>635</v>
      </c>
      <c r="C2266" s="28" t="s">
        <v>16</v>
      </c>
      <c r="D2266" s="28" t="s">
        <v>633</v>
      </c>
      <c r="E2266" s="30">
        <v>0.47098793</v>
      </c>
      <c r="F2266" s="31">
        <v>22.86</v>
      </c>
      <c r="G2266" s="34">
        <f>TRUNC(TRUNC(E2266,8)*F2266,2)</f>
        <v>10.76</v>
      </c>
    </row>
    <row r="2267" spans="1:7" ht="18" customHeight="1" x14ac:dyDescent="0.25">
      <c r="A2267" s="8"/>
      <c r="B2267" s="8"/>
      <c r="C2267" s="8"/>
      <c r="D2267" s="8"/>
      <c r="E2267" s="101" t="s">
        <v>621</v>
      </c>
      <c r="F2267" s="101"/>
      <c r="G2267" s="43">
        <f>SUM(G2265:G2266)</f>
        <v>28.200000000000003</v>
      </c>
    </row>
    <row r="2268" spans="1:7" ht="15" customHeight="1" x14ac:dyDescent="0.25">
      <c r="A2268" s="8"/>
      <c r="B2268" s="8"/>
      <c r="C2268" s="8"/>
      <c r="D2268" s="8"/>
      <c r="E2268" s="97" t="s">
        <v>609</v>
      </c>
      <c r="F2268" s="97"/>
      <c r="G2268" s="44">
        <f>ROUND(SUM(G2263,G2267),2)</f>
        <v>37</v>
      </c>
    </row>
    <row r="2269" spans="1:7" ht="15" customHeight="1" x14ac:dyDescent="0.25">
      <c r="A2269" s="8"/>
      <c r="B2269" s="8"/>
      <c r="C2269" s="8"/>
      <c r="D2269" s="8"/>
      <c r="E2269" s="97" t="s">
        <v>610</v>
      </c>
      <c r="F2269" s="97"/>
      <c r="G2269" s="44">
        <f>ROUND(G2268*(29.84/100),2)</f>
        <v>11.04</v>
      </c>
    </row>
    <row r="2270" spans="1:7" ht="15" customHeight="1" x14ac:dyDescent="0.25">
      <c r="A2270" s="8"/>
      <c r="B2270" s="8"/>
      <c r="C2270" s="8"/>
      <c r="D2270" s="8"/>
      <c r="E2270" s="97" t="s">
        <v>611</v>
      </c>
      <c r="F2270" s="97"/>
      <c r="G2270" s="44">
        <f>G2269+G2268</f>
        <v>48.04</v>
      </c>
    </row>
    <row r="2271" spans="1:7" ht="15" customHeight="1" x14ac:dyDescent="0.25">
      <c r="A2271" s="8"/>
      <c r="B2271" s="8"/>
      <c r="C2271" s="8"/>
      <c r="D2271" s="8"/>
      <c r="E2271" s="97" t="s">
        <v>636</v>
      </c>
      <c r="F2271" s="97"/>
      <c r="G2271" s="45">
        <v>18.8</v>
      </c>
    </row>
    <row r="2272" spans="1:7" ht="9.9499999999999993" customHeight="1" x14ac:dyDescent="0.25">
      <c r="A2272" s="8"/>
      <c r="B2272" s="8"/>
      <c r="C2272" s="8"/>
      <c r="D2272" s="8"/>
      <c r="E2272" s="98"/>
      <c r="F2272" s="98"/>
      <c r="G2272" s="98"/>
    </row>
    <row r="2273" spans="1:7" ht="20.100000000000001" customHeight="1" x14ac:dyDescent="0.25">
      <c r="A2273" s="99" t="s">
        <v>1365</v>
      </c>
      <c r="B2273" s="99"/>
      <c r="C2273" s="99"/>
      <c r="D2273" s="99"/>
      <c r="E2273" s="99"/>
      <c r="F2273" s="99"/>
      <c r="G2273" s="99"/>
    </row>
    <row r="2274" spans="1:7" ht="15" customHeight="1" x14ac:dyDescent="0.25">
      <c r="A2274" s="100" t="s">
        <v>593</v>
      </c>
      <c r="B2274" s="100"/>
      <c r="C2274" s="41" t="s">
        <v>3</v>
      </c>
      <c r="D2274" s="41" t="s">
        <v>4</v>
      </c>
      <c r="E2274" s="41" t="s">
        <v>594</v>
      </c>
      <c r="F2274" s="41" t="s">
        <v>595</v>
      </c>
      <c r="G2274" s="42" t="s">
        <v>596</v>
      </c>
    </row>
    <row r="2275" spans="1:7" ht="15" customHeight="1" x14ac:dyDescent="0.25">
      <c r="A2275" s="28" t="s">
        <v>1272</v>
      </c>
      <c r="B2275" s="29" t="s">
        <v>1273</v>
      </c>
      <c r="C2275" s="28" t="s">
        <v>16</v>
      </c>
      <c r="D2275" s="28" t="s">
        <v>1264</v>
      </c>
      <c r="E2275" s="30">
        <v>0.01</v>
      </c>
      <c r="F2275" s="31">
        <v>50.59</v>
      </c>
      <c r="G2275" s="34">
        <f>TRUNC(TRUNC(E2275,8)*F2275,2)</f>
        <v>0.5</v>
      </c>
    </row>
    <row r="2276" spans="1:7" ht="15" customHeight="1" x14ac:dyDescent="0.25">
      <c r="A2276" s="28" t="s">
        <v>1274</v>
      </c>
      <c r="B2276" s="29" t="s">
        <v>1275</v>
      </c>
      <c r="C2276" s="28" t="s">
        <v>16</v>
      </c>
      <c r="D2276" s="28" t="s">
        <v>1264</v>
      </c>
      <c r="E2276" s="30">
        <v>0.03</v>
      </c>
      <c r="F2276" s="31">
        <v>18.61</v>
      </c>
      <c r="G2276" s="34">
        <f>TRUNC(TRUNC(E2276,8)*F2276,2)</f>
        <v>0.55000000000000004</v>
      </c>
    </row>
    <row r="2277" spans="1:7" ht="15" customHeight="1" x14ac:dyDescent="0.25">
      <c r="A2277" s="28" t="s">
        <v>1267</v>
      </c>
      <c r="B2277" s="29" t="s">
        <v>1268</v>
      </c>
      <c r="C2277" s="28" t="s">
        <v>16</v>
      </c>
      <c r="D2277" s="28" t="s">
        <v>138</v>
      </c>
      <c r="E2277" s="30">
        <v>0.8</v>
      </c>
      <c r="F2277" s="31">
        <v>0.86</v>
      </c>
      <c r="G2277" s="34">
        <f>TRUNC(TRUNC(E2277,8)*F2277,2)</f>
        <v>0.68</v>
      </c>
    </row>
    <row r="2278" spans="1:7" ht="15" customHeight="1" x14ac:dyDescent="0.25">
      <c r="A2278" s="28" t="s">
        <v>1269</v>
      </c>
      <c r="B2278" s="29" t="s">
        <v>1270</v>
      </c>
      <c r="C2278" s="28" t="s">
        <v>16</v>
      </c>
      <c r="D2278" s="28" t="s">
        <v>1264</v>
      </c>
      <c r="E2278" s="30">
        <v>0.03</v>
      </c>
      <c r="F2278" s="31">
        <v>45.39</v>
      </c>
      <c r="G2278" s="34">
        <f>TRUNC(TRUNC(E2278,8)*F2278,2)</f>
        <v>1.36</v>
      </c>
    </row>
    <row r="2279" spans="1:7" ht="15" customHeight="1" x14ac:dyDescent="0.25">
      <c r="A2279" s="28" t="s">
        <v>1276</v>
      </c>
      <c r="B2279" s="29" t="s">
        <v>1277</v>
      </c>
      <c r="C2279" s="28" t="s">
        <v>16</v>
      </c>
      <c r="D2279" s="28" t="s">
        <v>1264</v>
      </c>
      <c r="E2279" s="30">
        <v>0.05</v>
      </c>
      <c r="F2279" s="31">
        <v>114.39</v>
      </c>
      <c r="G2279" s="34">
        <f>TRUNC(TRUNC(E2279,8)*F2279,2)</f>
        <v>5.71</v>
      </c>
    </row>
    <row r="2280" spans="1:7" ht="15" customHeight="1" x14ac:dyDescent="0.25">
      <c r="A2280" s="8"/>
      <c r="B2280" s="8"/>
      <c r="C2280" s="8"/>
      <c r="D2280" s="8"/>
      <c r="E2280" s="101" t="s">
        <v>608</v>
      </c>
      <c r="F2280" s="101"/>
      <c r="G2280" s="43">
        <f>SUM(G2275:G2279)</f>
        <v>8.8000000000000007</v>
      </c>
    </row>
    <row r="2281" spans="1:7" ht="15" customHeight="1" x14ac:dyDescent="0.25">
      <c r="A2281" s="100" t="s">
        <v>614</v>
      </c>
      <c r="B2281" s="100"/>
      <c r="C2281" s="41" t="s">
        <v>3</v>
      </c>
      <c r="D2281" s="41" t="s">
        <v>4</v>
      </c>
      <c r="E2281" s="41" t="s">
        <v>594</v>
      </c>
      <c r="F2281" s="41" t="s">
        <v>595</v>
      </c>
      <c r="G2281" s="42" t="s">
        <v>596</v>
      </c>
    </row>
    <row r="2282" spans="1:7" ht="15" customHeight="1" x14ac:dyDescent="0.25">
      <c r="A2282" s="28" t="s">
        <v>734</v>
      </c>
      <c r="B2282" s="29" t="s">
        <v>735</v>
      </c>
      <c r="C2282" s="28" t="s">
        <v>16</v>
      </c>
      <c r="D2282" s="28" t="s">
        <v>633</v>
      </c>
      <c r="E2282" s="30">
        <v>0.58839764999999999</v>
      </c>
      <c r="F2282" s="31">
        <v>29.65</v>
      </c>
      <c r="G2282" s="34">
        <f>TRUNC(TRUNC(E2282,8)*F2282,2)</f>
        <v>17.440000000000001</v>
      </c>
    </row>
    <row r="2283" spans="1:7" ht="15" customHeight="1" x14ac:dyDescent="0.25">
      <c r="A2283" s="28" t="s">
        <v>634</v>
      </c>
      <c r="B2283" s="29" t="s">
        <v>635</v>
      </c>
      <c r="C2283" s="28" t="s">
        <v>16</v>
      </c>
      <c r="D2283" s="28" t="s">
        <v>633</v>
      </c>
      <c r="E2283" s="30">
        <v>0.47098793</v>
      </c>
      <c r="F2283" s="31">
        <v>22.86</v>
      </c>
      <c r="G2283" s="34">
        <f>TRUNC(TRUNC(E2283,8)*F2283,2)</f>
        <v>10.76</v>
      </c>
    </row>
    <row r="2284" spans="1:7" ht="18" customHeight="1" x14ac:dyDescent="0.25">
      <c r="A2284" s="8"/>
      <c r="B2284" s="8"/>
      <c r="C2284" s="8"/>
      <c r="D2284" s="8"/>
      <c r="E2284" s="101" t="s">
        <v>621</v>
      </c>
      <c r="F2284" s="101"/>
      <c r="G2284" s="43">
        <f>SUM(G2282:G2283)</f>
        <v>28.200000000000003</v>
      </c>
    </row>
    <row r="2285" spans="1:7" ht="15" customHeight="1" x14ac:dyDescent="0.25">
      <c r="A2285" s="8"/>
      <c r="B2285" s="8"/>
      <c r="C2285" s="8"/>
      <c r="D2285" s="8"/>
      <c r="E2285" s="97" t="s">
        <v>609</v>
      </c>
      <c r="F2285" s="97"/>
      <c r="G2285" s="44">
        <f>ROUND(SUM(G2280,G2284),2)</f>
        <v>37</v>
      </c>
    </row>
    <row r="2286" spans="1:7" ht="15" customHeight="1" x14ac:dyDescent="0.25">
      <c r="A2286" s="8"/>
      <c r="B2286" s="8"/>
      <c r="C2286" s="8"/>
      <c r="D2286" s="8"/>
      <c r="E2286" s="97" t="s">
        <v>610</v>
      </c>
      <c r="F2286" s="97"/>
      <c r="G2286" s="44">
        <f>ROUND(G2285*(29.84/100),2)</f>
        <v>11.04</v>
      </c>
    </row>
    <row r="2287" spans="1:7" ht="15" customHeight="1" x14ac:dyDescent="0.25">
      <c r="A2287" s="8"/>
      <c r="B2287" s="8"/>
      <c r="C2287" s="8"/>
      <c r="D2287" s="8"/>
      <c r="E2287" s="97" t="s">
        <v>611</v>
      </c>
      <c r="F2287" s="97"/>
      <c r="G2287" s="44">
        <f>G2286+G2285</f>
        <v>48.04</v>
      </c>
    </row>
    <row r="2288" spans="1:7" ht="15" customHeight="1" x14ac:dyDescent="0.25">
      <c r="A2288" s="8"/>
      <c r="B2288" s="8"/>
      <c r="C2288" s="8"/>
      <c r="D2288" s="8"/>
      <c r="E2288" s="97" t="s">
        <v>636</v>
      </c>
      <c r="F2288" s="97"/>
      <c r="G2288" s="45">
        <v>2.81</v>
      </c>
    </row>
    <row r="2289" spans="1:7" ht="9.9499999999999993" customHeight="1" x14ac:dyDescent="0.25">
      <c r="A2289" s="8"/>
      <c r="B2289" s="8"/>
      <c r="C2289" s="8"/>
      <c r="D2289" s="8"/>
      <c r="E2289" s="98"/>
      <c r="F2289" s="98"/>
      <c r="G2289" s="98"/>
    </row>
    <row r="2290" spans="1:7" ht="20.100000000000001" customHeight="1" x14ac:dyDescent="0.25">
      <c r="A2290" s="99" t="s">
        <v>1366</v>
      </c>
      <c r="B2290" s="99"/>
      <c r="C2290" s="99"/>
      <c r="D2290" s="99"/>
      <c r="E2290" s="99"/>
      <c r="F2290" s="99"/>
      <c r="G2290" s="99"/>
    </row>
    <row r="2291" spans="1:7" ht="15" customHeight="1" x14ac:dyDescent="0.25">
      <c r="A2291" s="100" t="s">
        <v>593</v>
      </c>
      <c r="B2291" s="100"/>
      <c r="C2291" s="41" t="s">
        <v>3</v>
      </c>
      <c r="D2291" s="41" t="s">
        <v>4</v>
      </c>
      <c r="E2291" s="41" t="s">
        <v>594</v>
      </c>
      <c r="F2291" s="41" t="s">
        <v>595</v>
      </c>
      <c r="G2291" s="42" t="s">
        <v>596</v>
      </c>
    </row>
    <row r="2292" spans="1:7" ht="15" customHeight="1" x14ac:dyDescent="0.25">
      <c r="A2292" s="28" t="s">
        <v>1177</v>
      </c>
      <c r="B2292" s="29" t="s">
        <v>1178</v>
      </c>
      <c r="C2292" s="28" t="s">
        <v>16</v>
      </c>
      <c r="D2292" s="28" t="s">
        <v>239</v>
      </c>
      <c r="E2292" s="30">
        <v>3</v>
      </c>
      <c r="F2292" s="31">
        <v>0.23</v>
      </c>
      <c r="G2292" s="34">
        <f t="shared" ref="G2292:G2297" si="12">TRUNC(TRUNC(E2292,8)*F2292,2)</f>
        <v>0.69</v>
      </c>
    </row>
    <row r="2293" spans="1:7" ht="15" customHeight="1" x14ac:dyDescent="0.25">
      <c r="A2293" s="28" t="s">
        <v>1367</v>
      </c>
      <c r="B2293" s="29" t="s">
        <v>1368</v>
      </c>
      <c r="C2293" s="28" t="s">
        <v>16</v>
      </c>
      <c r="D2293" s="28" t="s">
        <v>138</v>
      </c>
      <c r="E2293" s="30">
        <v>2</v>
      </c>
      <c r="F2293" s="31">
        <v>8.3699999999999992</v>
      </c>
      <c r="G2293" s="34">
        <f t="shared" si="12"/>
        <v>16.739999999999998</v>
      </c>
    </row>
    <row r="2294" spans="1:7" ht="15" customHeight="1" x14ac:dyDescent="0.25">
      <c r="A2294" s="28" t="s">
        <v>1369</v>
      </c>
      <c r="B2294" s="29" t="s">
        <v>1370</v>
      </c>
      <c r="C2294" s="28" t="s">
        <v>16</v>
      </c>
      <c r="D2294" s="28" t="s">
        <v>138</v>
      </c>
      <c r="E2294" s="30">
        <v>2</v>
      </c>
      <c r="F2294" s="31">
        <v>11.43</v>
      </c>
      <c r="G2294" s="34">
        <f t="shared" si="12"/>
        <v>22.86</v>
      </c>
    </row>
    <row r="2295" spans="1:7" ht="15" customHeight="1" x14ac:dyDescent="0.25">
      <c r="A2295" s="28" t="s">
        <v>1371</v>
      </c>
      <c r="B2295" s="29" t="s">
        <v>1372</v>
      </c>
      <c r="C2295" s="28" t="s">
        <v>16</v>
      </c>
      <c r="D2295" s="28" t="s">
        <v>138</v>
      </c>
      <c r="E2295" s="30">
        <v>4</v>
      </c>
      <c r="F2295" s="31">
        <v>24.06</v>
      </c>
      <c r="G2295" s="34">
        <f t="shared" si="12"/>
        <v>96.24</v>
      </c>
    </row>
    <row r="2296" spans="1:7" ht="15" customHeight="1" x14ac:dyDescent="0.25">
      <c r="A2296" s="28" t="s">
        <v>1373</v>
      </c>
      <c r="B2296" s="29" t="s">
        <v>1374</v>
      </c>
      <c r="C2296" s="28" t="s">
        <v>16</v>
      </c>
      <c r="D2296" s="28" t="s">
        <v>138</v>
      </c>
      <c r="E2296" s="30">
        <v>1</v>
      </c>
      <c r="F2296" s="31">
        <v>4671.29</v>
      </c>
      <c r="G2296" s="34">
        <f t="shared" si="12"/>
        <v>4671.29</v>
      </c>
    </row>
    <row r="2297" spans="1:7" ht="15" customHeight="1" x14ac:dyDescent="0.25">
      <c r="A2297" s="28" t="s">
        <v>1375</v>
      </c>
      <c r="B2297" s="29" t="s">
        <v>1376</v>
      </c>
      <c r="C2297" s="28" t="s">
        <v>16</v>
      </c>
      <c r="D2297" s="28" t="s">
        <v>239</v>
      </c>
      <c r="E2297" s="30">
        <v>5</v>
      </c>
      <c r="F2297" s="31">
        <v>311.39</v>
      </c>
      <c r="G2297" s="34">
        <f t="shared" si="12"/>
        <v>1556.95</v>
      </c>
    </row>
    <row r="2298" spans="1:7" ht="15" customHeight="1" x14ac:dyDescent="0.25">
      <c r="A2298" s="8"/>
      <c r="B2298" s="8"/>
      <c r="C2298" s="8"/>
      <c r="D2298" s="8"/>
      <c r="E2298" s="101" t="s">
        <v>608</v>
      </c>
      <c r="F2298" s="101"/>
      <c r="G2298" s="43">
        <f>SUM(G2292:G2297)</f>
        <v>6364.7699999999995</v>
      </c>
    </row>
    <row r="2299" spans="1:7" ht="15" customHeight="1" x14ac:dyDescent="0.25">
      <c r="A2299" s="100" t="s">
        <v>614</v>
      </c>
      <c r="B2299" s="100"/>
      <c r="C2299" s="41" t="s">
        <v>3</v>
      </c>
      <c r="D2299" s="41" t="s">
        <v>4</v>
      </c>
      <c r="E2299" s="41" t="s">
        <v>594</v>
      </c>
      <c r="F2299" s="41" t="s">
        <v>595</v>
      </c>
      <c r="G2299" s="42" t="s">
        <v>596</v>
      </c>
    </row>
    <row r="2300" spans="1:7" ht="21" customHeight="1" x14ac:dyDescent="0.25">
      <c r="A2300" s="28" t="s">
        <v>1174</v>
      </c>
      <c r="B2300" s="29" t="s">
        <v>959</v>
      </c>
      <c r="C2300" s="28" t="s">
        <v>16</v>
      </c>
      <c r="D2300" s="28" t="s">
        <v>633</v>
      </c>
      <c r="E2300" s="30">
        <v>4.7038864199999999</v>
      </c>
      <c r="F2300" s="31">
        <v>22.26</v>
      </c>
      <c r="G2300" s="34">
        <f>TRUNC(TRUNC(E2300,8)*F2300,2)</f>
        <v>104.7</v>
      </c>
    </row>
    <row r="2301" spans="1:7" ht="21" customHeight="1" x14ac:dyDescent="0.25">
      <c r="A2301" s="28" t="s">
        <v>1175</v>
      </c>
      <c r="B2301" s="29" t="s">
        <v>961</v>
      </c>
      <c r="C2301" s="28" t="s">
        <v>16</v>
      </c>
      <c r="D2301" s="28" t="s">
        <v>633</v>
      </c>
      <c r="E2301" s="30">
        <v>4.7048735800000001</v>
      </c>
      <c r="F2301" s="31">
        <v>27.25</v>
      </c>
      <c r="G2301" s="34">
        <f>TRUNC(TRUNC(E2301,8)*F2301,2)</f>
        <v>128.19999999999999</v>
      </c>
    </row>
    <row r="2302" spans="1:7" ht="18" customHeight="1" x14ac:dyDescent="0.25">
      <c r="A2302" s="8"/>
      <c r="B2302" s="8"/>
      <c r="C2302" s="8"/>
      <c r="D2302" s="8"/>
      <c r="E2302" s="101" t="s">
        <v>621</v>
      </c>
      <c r="F2302" s="101"/>
      <c r="G2302" s="43">
        <f>SUM(G2300:G2301)</f>
        <v>232.89999999999998</v>
      </c>
    </row>
    <row r="2303" spans="1:7" ht="15" customHeight="1" x14ac:dyDescent="0.25">
      <c r="A2303" s="8"/>
      <c r="B2303" s="8"/>
      <c r="C2303" s="8"/>
      <c r="D2303" s="8"/>
      <c r="E2303" s="97" t="s">
        <v>609</v>
      </c>
      <c r="F2303" s="97"/>
      <c r="G2303" s="44">
        <f>ROUND(SUM(G2298,G2302),2)</f>
        <v>6597.67</v>
      </c>
    </row>
    <row r="2304" spans="1:7" ht="15" customHeight="1" x14ac:dyDescent="0.25">
      <c r="A2304" s="8"/>
      <c r="B2304" s="8"/>
      <c r="C2304" s="8"/>
      <c r="D2304" s="8"/>
      <c r="E2304" s="97" t="s">
        <v>610</v>
      </c>
      <c r="F2304" s="97"/>
      <c r="G2304" s="44">
        <f>ROUND(G2303*(29.84/100),2)</f>
        <v>1968.74</v>
      </c>
    </row>
    <row r="2305" spans="1:7" ht="15" customHeight="1" x14ac:dyDescent="0.25">
      <c r="A2305" s="8"/>
      <c r="B2305" s="8"/>
      <c r="C2305" s="8"/>
      <c r="D2305" s="8"/>
      <c r="E2305" s="97" t="s">
        <v>611</v>
      </c>
      <c r="F2305" s="97"/>
      <c r="G2305" s="44">
        <f>G2304+G2303</f>
        <v>8566.41</v>
      </c>
    </row>
    <row r="2306" spans="1:7" ht="15" customHeight="1" x14ac:dyDescent="0.25">
      <c r="A2306" s="8"/>
      <c r="B2306" s="8"/>
      <c r="C2306" s="8"/>
      <c r="D2306" s="8"/>
      <c r="E2306" s="97" t="s">
        <v>808</v>
      </c>
      <c r="F2306" s="97"/>
      <c r="G2306" s="45">
        <v>1</v>
      </c>
    </row>
    <row r="2307" spans="1:7" ht="9.9499999999999993" customHeight="1" x14ac:dyDescent="0.25">
      <c r="A2307" s="8"/>
      <c r="B2307" s="8"/>
      <c r="C2307" s="8"/>
      <c r="D2307" s="8"/>
      <c r="E2307" s="98"/>
      <c r="F2307" s="98"/>
      <c r="G2307" s="98"/>
    </row>
    <row r="2308" spans="1:7" ht="20.100000000000001" customHeight="1" x14ac:dyDescent="0.25">
      <c r="A2308" s="99" t="s">
        <v>1377</v>
      </c>
      <c r="B2308" s="99"/>
      <c r="C2308" s="99"/>
      <c r="D2308" s="99"/>
      <c r="E2308" s="99"/>
      <c r="F2308" s="99"/>
      <c r="G2308" s="99"/>
    </row>
    <row r="2309" spans="1:7" ht="15" customHeight="1" x14ac:dyDescent="0.25">
      <c r="A2309" s="100" t="s">
        <v>593</v>
      </c>
      <c r="B2309" s="100"/>
      <c r="C2309" s="41" t="s">
        <v>3</v>
      </c>
      <c r="D2309" s="41" t="s">
        <v>4</v>
      </c>
      <c r="E2309" s="41" t="s">
        <v>594</v>
      </c>
      <c r="F2309" s="41" t="s">
        <v>595</v>
      </c>
      <c r="G2309" s="42" t="s">
        <v>596</v>
      </c>
    </row>
    <row r="2310" spans="1:7" ht="15" customHeight="1" x14ac:dyDescent="0.25">
      <c r="A2310" s="28" t="s">
        <v>1378</v>
      </c>
      <c r="B2310" s="29" t="s">
        <v>1379</v>
      </c>
      <c r="C2310" s="28" t="s">
        <v>16</v>
      </c>
      <c r="D2310" s="28" t="s">
        <v>239</v>
      </c>
      <c r="E2310" s="30">
        <v>1</v>
      </c>
      <c r="F2310" s="31">
        <v>285.86</v>
      </c>
      <c r="G2310" s="34">
        <f>TRUNC(TRUNC(E2310,8)*F2310,2)</f>
        <v>285.86</v>
      </c>
    </row>
    <row r="2311" spans="1:7" ht="15" customHeight="1" x14ac:dyDescent="0.25">
      <c r="A2311" s="8"/>
      <c r="B2311" s="8"/>
      <c r="C2311" s="8"/>
      <c r="D2311" s="8"/>
      <c r="E2311" s="101" t="s">
        <v>608</v>
      </c>
      <c r="F2311" s="101"/>
      <c r="G2311" s="43">
        <f>SUM(G2310:G2310)</f>
        <v>285.86</v>
      </c>
    </row>
    <row r="2312" spans="1:7" ht="15" customHeight="1" x14ac:dyDescent="0.25">
      <c r="A2312" s="100" t="s">
        <v>614</v>
      </c>
      <c r="B2312" s="100"/>
      <c r="C2312" s="41" t="s">
        <v>3</v>
      </c>
      <c r="D2312" s="41" t="s">
        <v>4</v>
      </c>
      <c r="E2312" s="41" t="s">
        <v>594</v>
      </c>
      <c r="F2312" s="41" t="s">
        <v>595</v>
      </c>
      <c r="G2312" s="42" t="s">
        <v>596</v>
      </c>
    </row>
    <row r="2313" spans="1:7" ht="21" customHeight="1" x14ac:dyDescent="0.25">
      <c r="A2313" s="28" t="s">
        <v>771</v>
      </c>
      <c r="B2313" s="29" t="s">
        <v>772</v>
      </c>
      <c r="C2313" s="28" t="s">
        <v>16</v>
      </c>
      <c r="D2313" s="28" t="s">
        <v>633</v>
      </c>
      <c r="E2313" s="30">
        <v>0.85623537000000005</v>
      </c>
      <c r="F2313" s="31">
        <v>22.86</v>
      </c>
      <c r="G2313" s="34">
        <f>TRUNC(TRUNC(E2313,8)*F2313,2)</f>
        <v>19.57</v>
      </c>
    </row>
    <row r="2314" spans="1:7" ht="15" customHeight="1" x14ac:dyDescent="0.25">
      <c r="A2314" s="28" t="s">
        <v>714</v>
      </c>
      <c r="B2314" s="29" t="s">
        <v>715</v>
      </c>
      <c r="C2314" s="28" t="s">
        <v>16</v>
      </c>
      <c r="D2314" s="28" t="s">
        <v>633</v>
      </c>
      <c r="E2314" s="30">
        <v>0.85571814000000002</v>
      </c>
      <c r="F2314" s="31">
        <v>27.96</v>
      </c>
      <c r="G2314" s="34">
        <f>TRUNC(TRUNC(E2314,8)*F2314,2)</f>
        <v>23.92</v>
      </c>
    </row>
    <row r="2315" spans="1:7" ht="18" customHeight="1" x14ac:dyDescent="0.25">
      <c r="A2315" s="8"/>
      <c r="B2315" s="8"/>
      <c r="C2315" s="8"/>
      <c r="D2315" s="8"/>
      <c r="E2315" s="101" t="s">
        <v>621</v>
      </c>
      <c r="F2315" s="101"/>
      <c r="G2315" s="43">
        <f>SUM(G2313:G2314)</f>
        <v>43.49</v>
      </c>
    </row>
    <row r="2316" spans="1:7" ht="15" customHeight="1" x14ac:dyDescent="0.25">
      <c r="A2316" s="100" t="s">
        <v>691</v>
      </c>
      <c r="B2316" s="100"/>
      <c r="C2316" s="41" t="s">
        <v>3</v>
      </c>
      <c r="D2316" s="41" t="s">
        <v>4</v>
      </c>
      <c r="E2316" s="41" t="s">
        <v>594</v>
      </c>
      <c r="F2316" s="41" t="s">
        <v>595</v>
      </c>
      <c r="G2316" s="42" t="s">
        <v>596</v>
      </c>
    </row>
    <row r="2317" spans="1:7" ht="15" customHeight="1" x14ac:dyDescent="0.25">
      <c r="A2317" s="28" t="s">
        <v>1380</v>
      </c>
      <c r="B2317" s="29" t="s">
        <v>1381</v>
      </c>
      <c r="C2317" s="28" t="s">
        <v>16</v>
      </c>
      <c r="D2317" s="28" t="s">
        <v>46</v>
      </c>
      <c r="E2317" s="30">
        <v>8.5557339999999996E-2</v>
      </c>
      <c r="F2317" s="31">
        <v>469.43</v>
      </c>
      <c r="G2317" s="34">
        <f>TRUNC(TRUNC(E2317,8)*F2317,2)</f>
        <v>40.159999999999997</v>
      </c>
    </row>
    <row r="2318" spans="1:7" ht="15" customHeight="1" x14ac:dyDescent="0.25">
      <c r="A2318" s="8"/>
      <c r="B2318" s="8"/>
      <c r="C2318" s="8"/>
      <c r="D2318" s="8"/>
      <c r="E2318" s="101" t="s">
        <v>694</v>
      </c>
      <c r="F2318" s="101"/>
      <c r="G2318" s="43">
        <f>SUM(G2317:G2317)</f>
        <v>40.159999999999997</v>
      </c>
    </row>
    <row r="2319" spans="1:7" ht="15" customHeight="1" x14ac:dyDescent="0.25">
      <c r="A2319" s="8"/>
      <c r="B2319" s="8"/>
      <c r="C2319" s="8"/>
      <c r="D2319" s="8"/>
      <c r="E2319" s="97" t="s">
        <v>609</v>
      </c>
      <c r="F2319" s="97"/>
      <c r="G2319" s="44">
        <f>ROUND(SUM(G2311,G2315,G2318),2)</f>
        <v>369.51</v>
      </c>
    </row>
    <row r="2320" spans="1:7" ht="15" customHeight="1" x14ac:dyDescent="0.25">
      <c r="A2320" s="8"/>
      <c r="B2320" s="8"/>
      <c r="C2320" s="8"/>
      <c r="D2320" s="8"/>
      <c r="E2320" s="97" t="s">
        <v>610</v>
      </c>
      <c r="F2320" s="97"/>
      <c r="G2320" s="44">
        <f>ROUND(G2319*(29.84/100),2)</f>
        <v>110.26</v>
      </c>
    </row>
    <row r="2321" spans="1:7" ht="15" customHeight="1" x14ac:dyDescent="0.25">
      <c r="A2321" s="8"/>
      <c r="B2321" s="8"/>
      <c r="C2321" s="8"/>
      <c r="D2321" s="8"/>
      <c r="E2321" s="97" t="s">
        <v>611</v>
      </c>
      <c r="F2321" s="97"/>
      <c r="G2321" s="44">
        <f>G2320+G2319</f>
        <v>479.77</v>
      </c>
    </row>
    <row r="2322" spans="1:7" ht="15" customHeight="1" x14ac:dyDescent="0.25">
      <c r="A2322" s="8"/>
      <c r="B2322" s="8"/>
      <c r="C2322" s="8"/>
      <c r="D2322" s="8"/>
      <c r="E2322" s="97" t="s">
        <v>931</v>
      </c>
      <c r="F2322" s="97"/>
      <c r="G2322" s="45">
        <v>6</v>
      </c>
    </row>
    <row r="2323" spans="1:7" ht="9.9499999999999993" customHeight="1" x14ac:dyDescent="0.25">
      <c r="A2323" s="8"/>
      <c r="B2323" s="8"/>
      <c r="C2323" s="8"/>
      <c r="D2323" s="8"/>
      <c r="E2323" s="98"/>
      <c r="F2323" s="98"/>
      <c r="G2323" s="98"/>
    </row>
    <row r="2324" spans="1:7" ht="27" customHeight="1" x14ac:dyDescent="0.25">
      <c r="A2324" s="99" t="s">
        <v>1382</v>
      </c>
      <c r="B2324" s="99"/>
      <c r="C2324" s="99"/>
      <c r="D2324" s="99"/>
      <c r="E2324" s="99"/>
      <c r="F2324" s="99"/>
      <c r="G2324" s="99"/>
    </row>
    <row r="2325" spans="1:7" ht="15" customHeight="1" x14ac:dyDescent="0.25">
      <c r="A2325" s="100" t="s">
        <v>593</v>
      </c>
      <c r="B2325" s="100"/>
      <c r="C2325" s="41" t="s">
        <v>3</v>
      </c>
      <c r="D2325" s="41" t="s">
        <v>4</v>
      </c>
      <c r="E2325" s="41" t="s">
        <v>594</v>
      </c>
      <c r="F2325" s="41" t="s">
        <v>595</v>
      </c>
      <c r="G2325" s="42" t="s">
        <v>596</v>
      </c>
    </row>
    <row r="2326" spans="1:7" ht="21" customHeight="1" x14ac:dyDescent="0.25">
      <c r="A2326" s="28" t="s">
        <v>1383</v>
      </c>
      <c r="B2326" s="29" t="s">
        <v>1384</v>
      </c>
      <c r="C2326" s="28" t="s">
        <v>39</v>
      </c>
      <c r="D2326" s="28" t="s">
        <v>682</v>
      </c>
      <c r="E2326" s="30">
        <v>0.34799999999999998</v>
      </c>
      <c r="F2326" s="31">
        <v>17.93</v>
      </c>
      <c r="G2326" s="34">
        <f t="shared" ref="G2326:G2335" si="13">ROUND(ROUND(E2326,8)*F2326,2)</f>
        <v>6.24</v>
      </c>
    </row>
    <row r="2327" spans="1:7" ht="29.1" customHeight="1" x14ac:dyDescent="0.25">
      <c r="A2327" s="28" t="s">
        <v>1385</v>
      </c>
      <c r="B2327" s="29" t="s">
        <v>1386</v>
      </c>
      <c r="C2327" s="28" t="s">
        <v>39</v>
      </c>
      <c r="D2327" s="28" t="s">
        <v>682</v>
      </c>
      <c r="E2327" s="30">
        <v>29.085999999999999</v>
      </c>
      <c r="F2327" s="31">
        <v>6.61</v>
      </c>
      <c r="G2327" s="34">
        <f t="shared" si="13"/>
        <v>192.26</v>
      </c>
    </row>
    <row r="2328" spans="1:7" ht="21" customHeight="1" x14ac:dyDescent="0.25">
      <c r="A2328" s="28" t="s">
        <v>1387</v>
      </c>
      <c r="B2328" s="29" t="s">
        <v>1388</v>
      </c>
      <c r="C2328" s="28" t="s">
        <v>39</v>
      </c>
      <c r="D2328" s="28" t="s">
        <v>682</v>
      </c>
      <c r="E2328" s="30">
        <v>1.593</v>
      </c>
      <c r="F2328" s="31">
        <v>6.46</v>
      </c>
      <c r="G2328" s="34">
        <f t="shared" si="13"/>
        <v>10.29</v>
      </c>
    </row>
    <row r="2329" spans="1:7" ht="21" customHeight="1" x14ac:dyDescent="0.25">
      <c r="A2329" s="28" t="s">
        <v>1389</v>
      </c>
      <c r="B2329" s="29" t="s">
        <v>1390</v>
      </c>
      <c r="C2329" s="28" t="s">
        <v>39</v>
      </c>
      <c r="D2329" s="28" t="s">
        <v>682</v>
      </c>
      <c r="E2329" s="30">
        <v>113.42</v>
      </c>
      <c r="F2329" s="31">
        <v>7.45</v>
      </c>
      <c r="G2329" s="34">
        <f t="shared" si="13"/>
        <v>844.98</v>
      </c>
    </row>
    <row r="2330" spans="1:7" ht="21" customHeight="1" x14ac:dyDescent="0.25">
      <c r="A2330" s="28" t="s">
        <v>1391</v>
      </c>
      <c r="B2330" s="29" t="s">
        <v>1392</v>
      </c>
      <c r="C2330" s="28" t="s">
        <v>39</v>
      </c>
      <c r="D2330" s="28" t="s">
        <v>682</v>
      </c>
      <c r="E2330" s="30">
        <v>0.104</v>
      </c>
      <c r="F2330" s="31">
        <v>40.64</v>
      </c>
      <c r="G2330" s="34">
        <f t="shared" si="13"/>
        <v>4.2300000000000004</v>
      </c>
    </row>
    <row r="2331" spans="1:7" ht="21" customHeight="1" x14ac:dyDescent="0.25">
      <c r="A2331" s="28" t="s">
        <v>1393</v>
      </c>
      <c r="B2331" s="29" t="s">
        <v>1394</v>
      </c>
      <c r="C2331" s="28" t="s">
        <v>1395</v>
      </c>
      <c r="D2331" s="28" t="s">
        <v>22</v>
      </c>
      <c r="E2331" s="30">
        <v>1</v>
      </c>
      <c r="F2331" s="31">
        <v>297.92</v>
      </c>
      <c r="G2331" s="34">
        <f t="shared" si="13"/>
        <v>297.92</v>
      </c>
    </row>
    <row r="2332" spans="1:7" ht="15" customHeight="1" x14ac:dyDescent="0.25">
      <c r="A2332" s="28" t="s">
        <v>1396</v>
      </c>
      <c r="B2332" s="29" t="s">
        <v>1397</v>
      </c>
      <c r="C2332" s="28" t="s">
        <v>1395</v>
      </c>
      <c r="D2332" s="28" t="s">
        <v>22</v>
      </c>
      <c r="E2332" s="30">
        <v>3</v>
      </c>
      <c r="F2332" s="31">
        <v>8.08</v>
      </c>
      <c r="G2332" s="34">
        <f t="shared" si="13"/>
        <v>24.24</v>
      </c>
    </row>
    <row r="2333" spans="1:7" ht="21" customHeight="1" x14ac:dyDescent="0.25">
      <c r="A2333" s="28" t="s">
        <v>1398</v>
      </c>
      <c r="B2333" s="29" t="s">
        <v>1399</v>
      </c>
      <c r="C2333" s="28" t="s">
        <v>39</v>
      </c>
      <c r="D2333" s="28" t="s">
        <v>22</v>
      </c>
      <c r="E2333" s="30">
        <v>16</v>
      </c>
      <c r="F2333" s="31">
        <v>2.12</v>
      </c>
      <c r="G2333" s="34">
        <f t="shared" si="13"/>
        <v>33.92</v>
      </c>
    </row>
    <row r="2334" spans="1:7" ht="29.1" customHeight="1" x14ac:dyDescent="0.25">
      <c r="A2334" s="28" t="s">
        <v>1400</v>
      </c>
      <c r="B2334" s="29" t="s">
        <v>1401</v>
      </c>
      <c r="C2334" s="28" t="s">
        <v>39</v>
      </c>
      <c r="D2334" s="28" t="s">
        <v>40</v>
      </c>
      <c r="E2334" s="30">
        <v>4.3650000000000002</v>
      </c>
      <c r="F2334" s="31">
        <v>27.1</v>
      </c>
      <c r="G2334" s="34">
        <f t="shared" si="13"/>
        <v>118.29</v>
      </c>
    </row>
    <row r="2335" spans="1:7" ht="21" customHeight="1" x14ac:dyDescent="0.25">
      <c r="A2335" s="28" t="s">
        <v>1402</v>
      </c>
      <c r="B2335" s="29" t="s">
        <v>1403</v>
      </c>
      <c r="C2335" s="28" t="s">
        <v>39</v>
      </c>
      <c r="D2335" s="28" t="s">
        <v>89</v>
      </c>
      <c r="E2335" s="30">
        <v>31.4</v>
      </c>
      <c r="F2335" s="31">
        <v>55.12</v>
      </c>
      <c r="G2335" s="34">
        <f t="shared" si="13"/>
        <v>1730.77</v>
      </c>
    </row>
    <row r="2336" spans="1:7" ht="15" customHeight="1" x14ac:dyDescent="0.25">
      <c r="A2336" s="8"/>
      <c r="B2336" s="8"/>
      <c r="C2336" s="8"/>
      <c r="D2336" s="8"/>
      <c r="E2336" s="101" t="s">
        <v>608</v>
      </c>
      <c r="F2336" s="101"/>
      <c r="G2336" s="43">
        <f>SUM(G2326:G2335)</f>
        <v>3263.1400000000003</v>
      </c>
    </row>
    <row r="2337" spans="1:7" ht="15" customHeight="1" x14ac:dyDescent="0.25">
      <c r="A2337" s="100" t="s">
        <v>614</v>
      </c>
      <c r="B2337" s="100"/>
      <c r="C2337" s="41" t="s">
        <v>3</v>
      </c>
      <c r="D2337" s="41" t="s">
        <v>4</v>
      </c>
      <c r="E2337" s="41" t="s">
        <v>594</v>
      </c>
      <c r="F2337" s="41" t="s">
        <v>595</v>
      </c>
      <c r="G2337" s="42" t="s">
        <v>596</v>
      </c>
    </row>
    <row r="2338" spans="1:7" ht="21" customHeight="1" x14ac:dyDescent="0.25">
      <c r="A2338" s="28" t="s">
        <v>1404</v>
      </c>
      <c r="B2338" s="29" t="s">
        <v>1303</v>
      </c>
      <c r="C2338" s="28" t="s">
        <v>39</v>
      </c>
      <c r="D2338" s="28" t="s">
        <v>617</v>
      </c>
      <c r="E2338" s="30">
        <v>1.1258605100000001</v>
      </c>
      <c r="F2338" s="31">
        <v>23.51</v>
      </c>
      <c r="G2338" s="34">
        <f>ROUND(ROUND(E2338,8)*F2338,2)</f>
        <v>26.47</v>
      </c>
    </row>
    <row r="2339" spans="1:7" ht="15" customHeight="1" x14ac:dyDescent="0.25">
      <c r="A2339" s="28" t="s">
        <v>1405</v>
      </c>
      <c r="B2339" s="29" t="s">
        <v>1305</v>
      </c>
      <c r="C2339" s="28" t="s">
        <v>39</v>
      </c>
      <c r="D2339" s="28" t="s">
        <v>617</v>
      </c>
      <c r="E2339" s="30">
        <v>1.1258605100000001</v>
      </c>
      <c r="F2339" s="31">
        <v>27.78</v>
      </c>
      <c r="G2339" s="34">
        <f>ROUND(ROUND(E2339,8)*F2339,2)</f>
        <v>31.28</v>
      </c>
    </row>
    <row r="2340" spans="1:7" ht="15" customHeight="1" x14ac:dyDescent="0.25">
      <c r="A2340" s="28" t="s">
        <v>1406</v>
      </c>
      <c r="B2340" s="29" t="s">
        <v>1407</v>
      </c>
      <c r="C2340" s="28" t="s">
        <v>39</v>
      </c>
      <c r="D2340" s="28" t="s">
        <v>617</v>
      </c>
      <c r="E2340" s="30">
        <v>1.87643418</v>
      </c>
      <c r="F2340" s="31">
        <v>28.88</v>
      </c>
      <c r="G2340" s="34">
        <f>ROUND(ROUND(E2340,8)*F2340,2)</f>
        <v>54.19</v>
      </c>
    </row>
    <row r="2341" spans="1:7" ht="18" customHeight="1" x14ac:dyDescent="0.25">
      <c r="A2341" s="8"/>
      <c r="B2341" s="8"/>
      <c r="C2341" s="8"/>
      <c r="D2341" s="8"/>
      <c r="E2341" s="101" t="s">
        <v>621</v>
      </c>
      <c r="F2341" s="101"/>
      <c r="G2341" s="43">
        <f>SUM(G2338:G2340)</f>
        <v>111.94</v>
      </c>
    </row>
    <row r="2342" spans="1:7" ht="15" customHeight="1" x14ac:dyDescent="0.25">
      <c r="A2342" s="100" t="s">
        <v>691</v>
      </c>
      <c r="B2342" s="100"/>
      <c r="C2342" s="41" t="s">
        <v>3</v>
      </c>
      <c r="D2342" s="41" t="s">
        <v>4</v>
      </c>
      <c r="E2342" s="41" t="s">
        <v>594</v>
      </c>
      <c r="F2342" s="41" t="s">
        <v>595</v>
      </c>
      <c r="G2342" s="42" t="s">
        <v>596</v>
      </c>
    </row>
    <row r="2343" spans="1:7" ht="15" customHeight="1" x14ac:dyDescent="0.25">
      <c r="A2343" s="28" t="s">
        <v>559</v>
      </c>
      <c r="B2343" s="29" t="s">
        <v>560</v>
      </c>
      <c r="C2343" s="28" t="s">
        <v>16</v>
      </c>
      <c r="D2343" s="28" t="s">
        <v>239</v>
      </c>
      <c r="E2343" s="30">
        <v>2.8146512700000001</v>
      </c>
      <c r="F2343" s="31">
        <v>369.51</v>
      </c>
      <c r="G2343" s="34">
        <f>ROUND(ROUND(E2343,8)*F2343,2)</f>
        <v>1040.04</v>
      </c>
    </row>
    <row r="2344" spans="1:7" ht="38.1" customHeight="1" x14ac:dyDescent="0.25">
      <c r="A2344" s="28" t="s">
        <v>1408</v>
      </c>
      <c r="B2344" s="29" t="s">
        <v>1409</v>
      </c>
      <c r="C2344" s="28" t="s">
        <v>39</v>
      </c>
      <c r="D2344" s="28" t="s">
        <v>40</v>
      </c>
      <c r="E2344" s="30">
        <v>7.0045173299999997</v>
      </c>
      <c r="F2344" s="31">
        <v>47.29</v>
      </c>
      <c r="G2344" s="34">
        <f>ROUND(ROUND(E2344,8)*F2344,2)</f>
        <v>331.24</v>
      </c>
    </row>
    <row r="2345" spans="1:7" ht="38.1" customHeight="1" x14ac:dyDescent="0.25">
      <c r="A2345" s="28" t="s">
        <v>1410</v>
      </c>
      <c r="B2345" s="29" t="s">
        <v>1411</v>
      </c>
      <c r="C2345" s="28" t="s">
        <v>39</v>
      </c>
      <c r="D2345" s="28" t="s">
        <v>40</v>
      </c>
      <c r="E2345" s="30">
        <v>6.9855522499999996</v>
      </c>
      <c r="F2345" s="31">
        <v>24.26</v>
      </c>
      <c r="G2345" s="34">
        <f>ROUND(ROUND(E2345,8)*F2345,2)</f>
        <v>169.47</v>
      </c>
    </row>
    <row r="2346" spans="1:7" ht="15" customHeight="1" x14ac:dyDescent="0.25">
      <c r="A2346" s="8"/>
      <c r="B2346" s="8"/>
      <c r="C2346" s="8"/>
      <c r="D2346" s="8"/>
      <c r="E2346" s="101" t="s">
        <v>694</v>
      </c>
      <c r="F2346" s="101"/>
      <c r="G2346" s="43">
        <f>SUM(G2343:G2345)</f>
        <v>1540.75</v>
      </c>
    </row>
    <row r="2347" spans="1:7" ht="15" customHeight="1" x14ac:dyDescent="0.25">
      <c r="A2347" s="8"/>
      <c r="B2347" s="8"/>
      <c r="C2347" s="8"/>
      <c r="D2347" s="8"/>
      <c r="E2347" s="97" t="s">
        <v>609</v>
      </c>
      <c r="F2347" s="97"/>
      <c r="G2347" s="44">
        <f>ROUND(SUM(G2336,G2341,G2346),2)</f>
        <v>4915.83</v>
      </c>
    </row>
    <row r="2348" spans="1:7" ht="15" customHeight="1" x14ac:dyDescent="0.25">
      <c r="A2348" s="8"/>
      <c r="B2348" s="8"/>
      <c r="C2348" s="8"/>
      <c r="D2348" s="8"/>
      <c r="E2348" s="97" t="s">
        <v>610</v>
      </c>
      <c r="F2348" s="97"/>
      <c r="G2348" s="44">
        <f>ROUND(G2347*(29.84/100),2)</f>
        <v>1466.88</v>
      </c>
    </row>
    <row r="2349" spans="1:7" ht="15" customHeight="1" x14ac:dyDescent="0.25">
      <c r="A2349" s="8"/>
      <c r="B2349" s="8"/>
      <c r="C2349" s="8"/>
      <c r="D2349" s="8"/>
      <c r="E2349" s="97" t="s">
        <v>611</v>
      </c>
      <c r="F2349" s="97"/>
      <c r="G2349" s="44">
        <f>G2348+G2347</f>
        <v>6382.71</v>
      </c>
    </row>
    <row r="2350" spans="1:7" ht="15" customHeight="1" x14ac:dyDescent="0.25">
      <c r="A2350" s="8"/>
      <c r="B2350" s="8"/>
      <c r="C2350" s="8"/>
      <c r="D2350" s="8"/>
      <c r="E2350" s="97" t="s">
        <v>931</v>
      </c>
      <c r="F2350" s="97"/>
      <c r="G2350" s="45">
        <v>1</v>
      </c>
    </row>
    <row r="2351" spans="1:7" ht="9.9499999999999993" customHeight="1" x14ac:dyDescent="0.25">
      <c r="A2351" s="8"/>
      <c r="B2351" s="8"/>
      <c r="C2351" s="8"/>
      <c r="D2351" s="8"/>
      <c r="E2351" s="98"/>
      <c r="F2351" s="98"/>
      <c r="G2351" s="98"/>
    </row>
    <row r="2352" spans="1:7" ht="20.100000000000001" customHeight="1" x14ac:dyDescent="0.25">
      <c r="A2352" s="99" t="s">
        <v>1412</v>
      </c>
      <c r="B2352" s="99"/>
      <c r="C2352" s="99"/>
      <c r="D2352" s="99"/>
      <c r="E2352" s="99"/>
      <c r="F2352" s="99"/>
      <c r="G2352" s="99"/>
    </row>
    <row r="2353" spans="1:7" ht="15" customHeight="1" x14ac:dyDescent="0.25">
      <c r="A2353" s="100" t="s">
        <v>593</v>
      </c>
      <c r="B2353" s="100"/>
      <c r="C2353" s="41" t="s">
        <v>3</v>
      </c>
      <c r="D2353" s="41" t="s">
        <v>4</v>
      </c>
      <c r="E2353" s="41" t="s">
        <v>594</v>
      </c>
      <c r="F2353" s="41" t="s">
        <v>595</v>
      </c>
      <c r="G2353" s="42" t="s">
        <v>596</v>
      </c>
    </row>
    <row r="2354" spans="1:7" ht="21" customHeight="1" x14ac:dyDescent="0.25">
      <c r="A2354" s="28" t="s">
        <v>1413</v>
      </c>
      <c r="B2354" s="29" t="s">
        <v>1414</v>
      </c>
      <c r="C2354" s="28" t="s">
        <v>567</v>
      </c>
      <c r="D2354" s="28" t="s">
        <v>239</v>
      </c>
      <c r="E2354" s="33">
        <v>0.66300000000000003</v>
      </c>
      <c r="F2354" s="32">
        <v>10.19</v>
      </c>
      <c r="G2354" s="35">
        <f t="shared" ref="G2354:G2359" si="14">ROUND(ROUND(E2354,7)*F2354,4)</f>
        <v>6.7560000000000002</v>
      </c>
    </row>
    <row r="2355" spans="1:7" ht="38.1" customHeight="1" x14ac:dyDescent="0.25">
      <c r="A2355" s="28" t="s">
        <v>1415</v>
      </c>
      <c r="B2355" s="29" t="s">
        <v>1416</v>
      </c>
      <c r="C2355" s="28" t="s">
        <v>567</v>
      </c>
      <c r="D2355" s="28" t="s">
        <v>138</v>
      </c>
      <c r="E2355" s="33">
        <v>0.13333329999999999</v>
      </c>
      <c r="F2355" s="32">
        <v>5.38</v>
      </c>
      <c r="G2355" s="35">
        <f t="shared" si="14"/>
        <v>0.71730000000000005</v>
      </c>
    </row>
    <row r="2356" spans="1:7" ht="29.1" customHeight="1" x14ac:dyDescent="0.25">
      <c r="A2356" s="28" t="s">
        <v>1417</v>
      </c>
      <c r="B2356" s="29" t="s">
        <v>1418</v>
      </c>
      <c r="C2356" s="28" t="s">
        <v>567</v>
      </c>
      <c r="D2356" s="28" t="s">
        <v>138</v>
      </c>
      <c r="E2356" s="33">
        <v>0.4</v>
      </c>
      <c r="F2356" s="32">
        <v>4.7699999999999996</v>
      </c>
      <c r="G2356" s="35">
        <f t="shared" si="14"/>
        <v>1.9079999999999999</v>
      </c>
    </row>
    <row r="2357" spans="1:7" ht="29.1" customHeight="1" x14ac:dyDescent="0.25">
      <c r="A2357" s="28" t="s">
        <v>1419</v>
      </c>
      <c r="B2357" s="29" t="s">
        <v>1420</v>
      </c>
      <c r="C2357" s="28" t="s">
        <v>567</v>
      </c>
      <c r="D2357" s="28" t="s">
        <v>138</v>
      </c>
      <c r="E2357" s="33">
        <v>6.6666699999999995E-2</v>
      </c>
      <c r="F2357" s="32">
        <v>48.62</v>
      </c>
      <c r="G2357" s="35">
        <f t="shared" si="14"/>
        <v>3.2412999999999998</v>
      </c>
    </row>
    <row r="2358" spans="1:7" ht="21" customHeight="1" x14ac:dyDescent="0.25">
      <c r="A2358" s="28" t="s">
        <v>1421</v>
      </c>
      <c r="B2358" s="29" t="s">
        <v>1422</v>
      </c>
      <c r="C2358" s="28" t="s">
        <v>567</v>
      </c>
      <c r="D2358" s="28" t="s">
        <v>138</v>
      </c>
      <c r="E2358" s="33">
        <v>0.13333329999999999</v>
      </c>
      <c r="F2358" s="32">
        <v>9.1</v>
      </c>
      <c r="G2358" s="35">
        <f t="shared" si="14"/>
        <v>1.2133</v>
      </c>
    </row>
    <row r="2359" spans="1:7" ht="21" customHeight="1" x14ac:dyDescent="0.25">
      <c r="A2359" s="28" t="s">
        <v>1423</v>
      </c>
      <c r="B2359" s="29" t="s">
        <v>1424</v>
      </c>
      <c r="C2359" s="28" t="s">
        <v>567</v>
      </c>
      <c r="D2359" s="28" t="s">
        <v>138</v>
      </c>
      <c r="E2359" s="33">
        <v>0.13333329999999999</v>
      </c>
      <c r="F2359" s="32">
        <v>2.27</v>
      </c>
      <c r="G2359" s="35">
        <f t="shared" si="14"/>
        <v>0.30270000000000002</v>
      </c>
    </row>
    <row r="2360" spans="1:7" ht="15" customHeight="1" x14ac:dyDescent="0.25">
      <c r="A2360" s="8"/>
      <c r="B2360" s="8"/>
      <c r="C2360" s="8"/>
      <c r="D2360" s="8"/>
      <c r="E2360" s="101" t="s">
        <v>608</v>
      </c>
      <c r="F2360" s="101"/>
      <c r="G2360" s="46">
        <f>SUM(G2354:G2359)</f>
        <v>14.138599999999999</v>
      </c>
    </row>
    <row r="2361" spans="1:7" ht="15" customHeight="1" x14ac:dyDescent="0.25">
      <c r="A2361" s="100" t="s">
        <v>614</v>
      </c>
      <c r="B2361" s="100"/>
      <c r="C2361" s="41" t="s">
        <v>3</v>
      </c>
      <c r="D2361" s="41" t="s">
        <v>4</v>
      </c>
      <c r="E2361" s="41" t="s">
        <v>594</v>
      </c>
      <c r="F2361" s="41" t="s">
        <v>595</v>
      </c>
      <c r="G2361" s="42" t="s">
        <v>596</v>
      </c>
    </row>
    <row r="2362" spans="1:7" ht="21" customHeight="1" x14ac:dyDescent="0.25">
      <c r="A2362" s="28" t="s">
        <v>1425</v>
      </c>
      <c r="B2362" s="29" t="s">
        <v>1426</v>
      </c>
      <c r="C2362" s="28" t="s">
        <v>567</v>
      </c>
      <c r="D2362" s="28" t="s">
        <v>1427</v>
      </c>
      <c r="E2362" s="33">
        <v>0.15139169999999999</v>
      </c>
      <c r="F2362" s="32">
        <v>20.85</v>
      </c>
      <c r="G2362" s="35">
        <f>ROUND(ROUND(E2362,7)*F2362,4)</f>
        <v>3.1564999999999999</v>
      </c>
    </row>
    <row r="2363" spans="1:7" ht="15" customHeight="1" x14ac:dyDescent="0.25">
      <c r="A2363" s="28" t="s">
        <v>1428</v>
      </c>
      <c r="B2363" s="29" t="s">
        <v>1429</v>
      </c>
      <c r="C2363" s="28" t="s">
        <v>567</v>
      </c>
      <c r="D2363" s="28" t="s">
        <v>1427</v>
      </c>
      <c r="E2363" s="33">
        <v>0.15187129999999999</v>
      </c>
      <c r="F2363" s="32">
        <v>21.56</v>
      </c>
      <c r="G2363" s="35">
        <f>ROUND(ROUND(E2363,7)*F2363,4)</f>
        <v>3.2743000000000002</v>
      </c>
    </row>
    <row r="2364" spans="1:7" ht="18" customHeight="1" x14ac:dyDescent="0.25">
      <c r="A2364" s="8"/>
      <c r="B2364" s="8"/>
      <c r="C2364" s="8"/>
      <c r="D2364" s="8"/>
      <c r="E2364" s="101" t="s">
        <v>621</v>
      </c>
      <c r="F2364" s="101"/>
      <c r="G2364" s="46">
        <f>SUM(G2362:G2363)</f>
        <v>6.4307999999999996</v>
      </c>
    </row>
    <row r="2365" spans="1:7" ht="15" customHeight="1" x14ac:dyDescent="0.25">
      <c r="A2365" s="8"/>
      <c r="B2365" s="8"/>
      <c r="C2365" s="8"/>
      <c r="D2365" s="8"/>
      <c r="E2365" s="97" t="s">
        <v>609</v>
      </c>
      <c r="F2365" s="97"/>
      <c r="G2365" s="44">
        <f>ROUND(SUM(G2360,G2364),2)</f>
        <v>20.57</v>
      </c>
    </row>
    <row r="2366" spans="1:7" ht="15" customHeight="1" x14ac:dyDescent="0.25">
      <c r="A2366" s="8"/>
      <c r="B2366" s="8"/>
      <c r="C2366" s="8"/>
      <c r="D2366" s="8"/>
      <c r="E2366" s="97" t="s">
        <v>610</v>
      </c>
      <c r="F2366" s="97"/>
      <c r="G2366" s="44">
        <f>ROUND(G2365*(29.84/100),2)</f>
        <v>6.14</v>
      </c>
    </row>
    <row r="2367" spans="1:7" ht="15" customHeight="1" x14ac:dyDescent="0.25">
      <c r="A2367" s="8"/>
      <c r="B2367" s="8"/>
      <c r="C2367" s="8"/>
      <c r="D2367" s="8"/>
      <c r="E2367" s="97" t="s">
        <v>611</v>
      </c>
      <c r="F2367" s="97"/>
      <c r="G2367" s="44">
        <f>G2366+G2365</f>
        <v>26.71</v>
      </c>
    </row>
    <row r="2368" spans="1:7" ht="15" customHeight="1" x14ac:dyDescent="0.25">
      <c r="A2368" s="8"/>
      <c r="B2368" s="8"/>
      <c r="C2368" s="8"/>
      <c r="D2368" s="8"/>
      <c r="E2368" s="97" t="s">
        <v>931</v>
      </c>
      <c r="F2368" s="97"/>
      <c r="G2368" s="45">
        <v>12.15</v>
      </c>
    </row>
    <row r="2369" spans="1:7" ht="9.9499999999999993" customHeight="1" x14ac:dyDescent="0.25">
      <c r="A2369" s="8"/>
      <c r="B2369" s="8"/>
      <c r="C2369" s="8"/>
      <c r="D2369" s="8"/>
      <c r="E2369" s="98"/>
      <c r="F2369" s="98"/>
      <c r="G2369" s="98"/>
    </row>
    <row r="2370" spans="1:7" ht="20.100000000000001" customHeight="1" x14ac:dyDescent="0.25">
      <c r="A2370" s="99" t="s">
        <v>1430</v>
      </c>
      <c r="B2370" s="99"/>
      <c r="C2370" s="99"/>
      <c r="D2370" s="99"/>
      <c r="E2370" s="99"/>
      <c r="F2370" s="99"/>
      <c r="G2370" s="99"/>
    </row>
    <row r="2371" spans="1:7" ht="15" customHeight="1" x14ac:dyDescent="0.25">
      <c r="A2371" s="100" t="s">
        <v>593</v>
      </c>
      <c r="B2371" s="100"/>
      <c r="C2371" s="41" t="s">
        <v>3</v>
      </c>
      <c r="D2371" s="41" t="s">
        <v>4</v>
      </c>
      <c r="E2371" s="41" t="s">
        <v>594</v>
      </c>
      <c r="F2371" s="41" t="s">
        <v>595</v>
      </c>
      <c r="G2371" s="42" t="s">
        <v>596</v>
      </c>
    </row>
    <row r="2372" spans="1:7" ht="21" customHeight="1" x14ac:dyDescent="0.25">
      <c r="A2372" s="28" t="s">
        <v>1398</v>
      </c>
      <c r="B2372" s="29" t="s">
        <v>1399</v>
      </c>
      <c r="C2372" s="28" t="s">
        <v>39</v>
      </c>
      <c r="D2372" s="28" t="s">
        <v>22</v>
      </c>
      <c r="E2372" s="30">
        <v>1</v>
      </c>
      <c r="F2372" s="31">
        <v>2.12</v>
      </c>
      <c r="G2372" s="34">
        <f>ROUND(ROUND(E2372,8)*F2372,2)</f>
        <v>2.12</v>
      </c>
    </row>
    <row r="2373" spans="1:7" ht="21" customHeight="1" x14ac:dyDescent="0.25">
      <c r="A2373" s="28" t="s">
        <v>1431</v>
      </c>
      <c r="B2373" s="29" t="s">
        <v>1432</v>
      </c>
      <c r="C2373" s="28" t="s">
        <v>39</v>
      </c>
      <c r="D2373" s="28" t="s">
        <v>22</v>
      </c>
      <c r="E2373" s="30">
        <v>1</v>
      </c>
      <c r="F2373" s="31">
        <v>18.399999999999999</v>
      </c>
      <c r="G2373" s="34">
        <f>ROUND(ROUND(E2373,8)*F2373,2)</f>
        <v>18.399999999999999</v>
      </c>
    </row>
    <row r="2374" spans="1:7" ht="15" customHeight="1" x14ac:dyDescent="0.25">
      <c r="A2374" s="8"/>
      <c r="B2374" s="8"/>
      <c r="C2374" s="8"/>
      <c r="D2374" s="8"/>
      <c r="E2374" s="101" t="s">
        <v>608</v>
      </c>
      <c r="F2374" s="101"/>
      <c r="G2374" s="43">
        <f>SUM(G2372:G2373)</f>
        <v>20.52</v>
      </c>
    </row>
    <row r="2375" spans="1:7" ht="15" customHeight="1" x14ac:dyDescent="0.25">
      <c r="A2375" s="100" t="s">
        <v>614</v>
      </c>
      <c r="B2375" s="100"/>
      <c r="C2375" s="41" t="s">
        <v>3</v>
      </c>
      <c r="D2375" s="41" t="s">
        <v>4</v>
      </c>
      <c r="E2375" s="41" t="s">
        <v>594</v>
      </c>
      <c r="F2375" s="41" t="s">
        <v>595</v>
      </c>
      <c r="G2375" s="42" t="s">
        <v>596</v>
      </c>
    </row>
    <row r="2376" spans="1:7" ht="21" customHeight="1" x14ac:dyDescent="0.25">
      <c r="A2376" s="28" t="s">
        <v>1433</v>
      </c>
      <c r="B2376" s="29" t="s">
        <v>1434</v>
      </c>
      <c r="C2376" s="28" t="s">
        <v>39</v>
      </c>
      <c r="D2376" s="28" t="s">
        <v>617</v>
      </c>
      <c r="E2376" s="30">
        <v>0.24728096999999999</v>
      </c>
      <c r="F2376" s="31">
        <v>26.09</v>
      </c>
      <c r="G2376" s="34">
        <f>ROUND(ROUND(E2376,8)*F2376,2)</f>
        <v>6.45</v>
      </c>
    </row>
    <row r="2377" spans="1:7" ht="15" customHeight="1" x14ac:dyDescent="0.25">
      <c r="A2377" s="28" t="s">
        <v>747</v>
      </c>
      <c r="B2377" s="29" t="s">
        <v>635</v>
      </c>
      <c r="C2377" s="28" t="s">
        <v>39</v>
      </c>
      <c r="D2377" s="28" t="s">
        <v>617</v>
      </c>
      <c r="E2377" s="30">
        <v>0.24770175999999999</v>
      </c>
      <c r="F2377" s="31">
        <v>23.06</v>
      </c>
      <c r="G2377" s="34">
        <f>ROUND(ROUND(E2377,8)*F2377,2)</f>
        <v>5.71</v>
      </c>
    </row>
    <row r="2378" spans="1:7" ht="18" customHeight="1" x14ac:dyDescent="0.25">
      <c r="A2378" s="8"/>
      <c r="B2378" s="8"/>
      <c r="C2378" s="8"/>
      <c r="D2378" s="8"/>
      <c r="E2378" s="101" t="s">
        <v>621</v>
      </c>
      <c r="F2378" s="101"/>
      <c r="G2378" s="43">
        <f>SUM(G2376:G2377)</f>
        <v>12.16</v>
      </c>
    </row>
    <row r="2379" spans="1:7" ht="15" customHeight="1" x14ac:dyDescent="0.25">
      <c r="A2379" s="8"/>
      <c r="B2379" s="8"/>
      <c r="C2379" s="8"/>
      <c r="D2379" s="8"/>
      <c r="E2379" s="97" t="s">
        <v>609</v>
      </c>
      <c r="F2379" s="97"/>
      <c r="G2379" s="44">
        <f>ROUND(SUM(G2374,G2378),2)</f>
        <v>32.68</v>
      </c>
    </row>
    <row r="2380" spans="1:7" ht="15" customHeight="1" x14ac:dyDescent="0.25">
      <c r="A2380" s="8"/>
      <c r="B2380" s="8"/>
      <c r="C2380" s="8"/>
      <c r="D2380" s="8"/>
      <c r="E2380" s="97" t="s">
        <v>610</v>
      </c>
      <c r="F2380" s="97"/>
      <c r="G2380" s="44">
        <f>ROUND(G2379*(29.84/100),2)</f>
        <v>9.75</v>
      </c>
    </row>
    <row r="2381" spans="1:7" ht="15" customHeight="1" x14ac:dyDescent="0.25">
      <c r="A2381" s="8"/>
      <c r="B2381" s="8"/>
      <c r="C2381" s="8"/>
      <c r="D2381" s="8"/>
      <c r="E2381" s="97" t="s">
        <v>611</v>
      </c>
      <c r="F2381" s="97"/>
      <c r="G2381" s="44">
        <f>G2380+G2379</f>
        <v>42.43</v>
      </c>
    </row>
    <row r="2382" spans="1:7" ht="15" customHeight="1" x14ac:dyDescent="0.25">
      <c r="A2382" s="8"/>
      <c r="B2382" s="8"/>
      <c r="C2382" s="8"/>
      <c r="D2382" s="8"/>
      <c r="E2382" s="97" t="s">
        <v>622</v>
      </c>
      <c r="F2382" s="97"/>
      <c r="G2382" s="45">
        <v>27</v>
      </c>
    </row>
    <row r="2383" spans="1:7" ht="9.9499999999999993" customHeight="1" x14ac:dyDescent="0.25">
      <c r="A2383" s="8"/>
      <c r="B2383" s="8"/>
      <c r="C2383" s="8"/>
      <c r="D2383" s="8"/>
      <c r="E2383" s="98"/>
      <c r="F2383" s="98"/>
      <c r="G2383" s="98"/>
    </row>
    <row r="2384" spans="1:7" ht="20.100000000000001" customHeight="1" x14ac:dyDescent="0.25">
      <c r="A2384" s="99" t="s">
        <v>1435</v>
      </c>
      <c r="B2384" s="99"/>
      <c r="C2384" s="99"/>
      <c r="D2384" s="99"/>
      <c r="E2384" s="99"/>
      <c r="F2384" s="99"/>
      <c r="G2384" s="99"/>
    </row>
    <row r="2385" spans="1:7" ht="15" customHeight="1" x14ac:dyDescent="0.25">
      <c r="A2385" s="100" t="s">
        <v>593</v>
      </c>
      <c r="B2385" s="100"/>
      <c r="C2385" s="41" t="s">
        <v>3</v>
      </c>
      <c r="D2385" s="41" t="s">
        <v>4</v>
      </c>
      <c r="E2385" s="41" t="s">
        <v>594</v>
      </c>
      <c r="F2385" s="41" t="s">
        <v>595</v>
      </c>
      <c r="G2385" s="42" t="s">
        <v>596</v>
      </c>
    </row>
    <row r="2386" spans="1:7" ht="21" customHeight="1" x14ac:dyDescent="0.25">
      <c r="A2386" s="28" t="s">
        <v>1436</v>
      </c>
      <c r="B2386" s="29" t="s">
        <v>1437</v>
      </c>
      <c r="C2386" s="28" t="s">
        <v>39</v>
      </c>
      <c r="D2386" s="28" t="s">
        <v>682</v>
      </c>
      <c r="E2386" s="30">
        <v>2</v>
      </c>
      <c r="F2386" s="31">
        <v>56.72</v>
      </c>
      <c r="G2386" s="34">
        <f t="shared" ref="G2386:G2391" si="15">ROUND(ROUND(E2386,8)*F2386,2)</f>
        <v>113.44</v>
      </c>
    </row>
    <row r="2387" spans="1:7" ht="21" customHeight="1" x14ac:dyDescent="0.25">
      <c r="A2387" s="28" t="s">
        <v>1438</v>
      </c>
      <c r="B2387" s="29" t="s">
        <v>1439</v>
      </c>
      <c r="C2387" s="28" t="s">
        <v>39</v>
      </c>
      <c r="D2387" s="28" t="s">
        <v>22</v>
      </c>
      <c r="E2387" s="30">
        <v>1</v>
      </c>
      <c r="F2387" s="31">
        <v>17.100000000000001</v>
      </c>
      <c r="G2387" s="34">
        <f t="shared" si="15"/>
        <v>17.100000000000001</v>
      </c>
    </row>
    <row r="2388" spans="1:7" ht="15" customHeight="1" x14ac:dyDescent="0.25">
      <c r="A2388" s="28" t="s">
        <v>1440</v>
      </c>
      <c r="B2388" s="29" t="s">
        <v>1441</v>
      </c>
      <c r="C2388" s="28" t="s">
        <v>39</v>
      </c>
      <c r="D2388" s="28" t="s">
        <v>22</v>
      </c>
      <c r="E2388" s="30">
        <v>3</v>
      </c>
      <c r="F2388" s="31">
        <v>10.82</v>
      </c>
      <c r="G2388" s="34">
        <f t="shared" si="15"/>
        <v>32.46</v>
      </c>
    </row>
    <row r="2389" spans="1:7" ht="21" customHeight="1" x14ac:dyDescent="0.25">
      <c r="A2389" s="28" t="s">
        <v>1442</v>
      </c>
      <c r="B2389" s="29" t="s">
        <v>1443</v>
      </c>
      <c r="C2389" s="28" t="s">
        <v>39</v>
      </c>
      <c r="D2389" s="28" t="s">
        <v>22</v>
      </c>
      <c r="E2389" s="30">
        <v>2</v>
      </c>
      <c r="F2389" s="31">
        <v>4.8499999999999996</v>
      </c>
      <c r="G2389" s="34">
        <f t="shared" si="15"/>
        <v>9.6999999999999993</v>
      </c>
    </row>
    <row r="2390" spans="1:7" ht="21" customHeight="1" x14ac:dyDescent="0.25">
      <c r="A2390" s="28" t="s">
        <v>1444</v>
      </c>
      <c r="B2390" s="29" t="s">
        <v>1445</v>
      </c>
      <c r="C2390" s="28" t="s">
        <v>39</v>
      </c>
      <c r="D2390" s="28" t="s">
        <v>22</v>
      </c>
      <c r="E2390" s="30">
        <v>2</v>
      </c>
      <c r="F2390" s="31">
        <v>3.51</v>
      </c>
      <c r="G2390" s="34">
        <f t="shared" si="15"/>
        <v>7.02</v>
      </c>
    </row>
    <row r="2391" spans="1:7" ht="21" customHeight="1" x14ac:dyDescent="0.25">
      <c r="A2391" s="28" t="s">
        <v>1446</v>
      </c>
      <c r="B2391" s="29" t="s">
        <v>1447</v>
      </c>
      <c r="C2391" s="28" t="s">
        <v>39</v>
      </c>
      <c r="D2391" s="28" t="s">
        <v>89</v>
      </c>
      <c r="E2391" s="30">
        <v>2.0613000000000001</v>
      </c>
      <c r="F2391" s="31">
        <v>76</v>
      </c>
      <c r="G2391" s="34">
        <f t="shared" si="15"/>
        <v>156.66</v>
      </c>
    </row>
    <row r="2392" spans="1:7" ht="15" customHeight="1" x14ac:dyDescent="0.25">
      <c r="A2392" s="8"/>
      <c r="B2392" s="8"/>
      <c r="C2392" s="8"/>
      <c r="D2392" s="8"/>
      <c r="E2392" s="101" t="s">
        <v>608</v>
      </c>
      <c r="F2392" s="101"/>
      <c r="G2392" s="43">
        <f>SUM(G2386:G2391)</f>
        <v>336.38</v>
      </c>
    </row>
    <row r="2393" spans="1:7" ht="15" customHeight="1" x14ac:dyDescent="0.25">
      <c r="A2393" s="100" t="s">
        <v>614</v>
      </c>
      <c r="B2393" s="100"/>
      <c r="C2393" s="41" t="s">
        <v>3</v>
      </c>
      <c r="D2393" s="41" t="s">
        <v>4</v>
      </c>
      <c r="E2393" s="41" t="s">
        <v>594</v>
      </c>
      <c r="F2393" s="41" t="s">
        <v>595</v>
      </c>
      <c r="G2393" s="42" t="s">
        <v>596</v>
      </c>
    </row>
    <row r="2394" spans="1:7" ht="21" customHeight="1" x14ac:dyDescent="0.25">
      <c r="A2394" s="28" t="s">
        <v>1448</v>
      </c>
      <c r="B2394" s="29" t="s">
        <v>1449</v>
      </c>
      <c r="C2394" s="28" t="s">
        <v>39</v>
      </c>
      <c r="D2394" s="28" t="s">
        <v>617</v>
      </c>
      <c r="E2394" s="30">
        <v>4.7043440900000002</v>
      </c>
      <c r="F2394" s="31">
        <v>22.32</v>
      </c>
      <c r="G2394" s="34">
        <f>ROUND(ROUND(E2394,8)*F2394,2)</f>
        <v>105</v>
      </c>
    </row>
    <row r="2395" spans="1:7" ht="21" customHeight="1" x14ac:dyDescent="0.25">
      <c r="A2395" s="28" t="s">
        <v>1295</v>
      </c>
      <c r="B2395" s="29" t="s">
        <v>1296</v>
      </c>
      <c r="C2395" s="28" t="s">
        <v>39</v>
      </c>
      <c r="D2395" s="28" t="s">
        <v>617</v>
      </c>
      <c r="E2395" s="30">
        <v>2.3523960599999998</v>
      </c>
      <c r="F2395" s="31">
        <v>23.81</v>
      </c>
      <c r="G2395" s="34">
        <f>ROUND(ROUND(E2395,8)*F2395,2)</f>
        <v>56.01</v>
      </c>
    </row>
    <row r="2396" spans="1:7" ht="18" customHeight="1" x14ac:dyDescent="0.25">
      <c r="A2396" s="8"/>
      <c r="B2396" s="8"/>
      <c r="C2396" s="8"/>
      <c r="D2396" s="8"/>
      <c r="E2396" s="101" t="s">
        <v>621</v>
      </c>
      <c r="F2396" s="101"/>
      <c r="G2396" s="43">
        <f>SUM(G2394:G2395)</f>
        <v>161.01</v>
      </c>
    </row>
    <row r="2397" spans="1:7" ht="15" customHeight="1" x14ac:dyDescent="0.25">
      <c r="A2397" s="8"/>
      <c r="B2397" s="8"/>
      <c r="C2397" s="8"/>
      <c r="D2397" s="8"/>
      <c r="E2397" s="97" t="s">
        <v>609</v>
      </c>
      <c r="F2397" s="97"/>
      <c r="G2397" s="44">
        <f>ROUND(SUM(G2392,G2396),2)</f>
        <v>497.39</v>
      </c>
    </row>
    <row r="2398" spans="1:7" ht="15" customHeight="1" x14ac:dyDescent="0.25">
      <c r="A2398" s="8"/>
      <c r="B2398" s="8"/>
      <c r="C2398" s="8"/>
      <c r="D2398" s="8"/>
      <c r="E2398" s="97" t="s">
        <v>610</v>
      </c>
      <c r="F2398" s="97"/>
      <c r="G2398" s="44">
        <f>ROUND(G2397*(29.84/100),2)</f>
        <v>148.41999999999999</v>
      </c>
    </row>
    <row r="2399" spans="1:7" ht="15" customHeight="1" x14ac:dyDescent="0.25">
      <c r="A2399" s="8"/>
      <c r="B2399" s="8"/>
      <c r="C2399" s="8"/>
      <c r="D2399" s="8"/>
      <c r="E2399" s="97" t="s">
        <v>611</v>
      </c>
      <c r="F2399" s="97"/>
      <c r="G2399" s="44">
        <f>G2398+G2397</f>
        <v>645.80999999999995</v>
      </c>
    </row>
    <row r="2400" spans="1:7" ht="15" customHeight="1" x14ac:dyDescent="0.25">
      <c r="A2400" s="8"/>
      <c r="B2400" s="8"/>
      <c r="C2400" s="8"/>
      <c r="D2400" s="8"/>
      <c r="E2400" s="97" t="s">
        <v>622</v>
      </c>
      <c r="F2400" s="97"/>
      <c r="G2400" s="45">
        <v>1</v>
      </c>
    </row>
    <row r="2401" spans="1:7" ht="9.9499999999999993" customHeight="1" x14ac:dyDescent="0.25">
      <c r="A2401" s="8"/>
      <c r="B2401" s="8"/>
      <c r="C2401" s="8"/>
      <c r="D2401" s="8"/>
      <c r="E2401" s="98"/>
      <c r="F2401" s="98"/>
      <c r="G2401" s="98"/>
    </row>
    <row r="2402" spans="1:7" ht="20.100000000000001" customHeight="1" x14ac:dyDescent="0.25">
      <c r="A2402" s="99" t="s">
        <v>1450</v>
      </c>
      <c r="B2402" s="99"/>
      <c r="C2402" s="99"/>
      <c r="D2402" s="99"/>
      <c r="E2402" s="99"/>
      <c r="F2402" s="99"/>
      <c r="G2402" s="99"/>
    </row>
    <row r="2403" spans="1:7" ht="15" customHeight="1" x14ac:dyDescent="0.25">
      <c r="A2403" s="100" t="s">
        <v>670</v>
      </c>
      <c r="B2403" s="100"/>
      <c r="C2403" s="41" t="s">
        <v>3</v>
      </c>
      <c r="D2403" s="41" t="s">
        <v>4</v>
      </c>
      <c r="E2403" s="41" t="s">
        <v>594</v>
      </c>
      <c r="F2403" s="41" t="s">
        <v>595</v>
      </c>
      <c r="G2403" s="42" t="s">
        <v>596</v>
      </c>
    </row>
    <row r="2404" spans="1:7" ht="45.95" customHeight="1" x14ac:dyDescent="0.25">
      <c r="A2404" s="28" t="s">
        <v>1102</v>
      </c>
      <c r="B2404" s="29" t="s">
        <v>1103</v>
      </c>
      <c r="C2404" s="28" t="s">
        <v>39</v>
      </c>
      <c r="D2404" s="28" t="s">
        <v>673</v>
      </c>
      <c r="E2404" s="30">
        <v>4.61694475</v>
      </c>
      <c r="F2404" s="31">
        <v>57.86</v>
      </c>
      <c r="G2404" s="34">
        <f>ROUND(ROUND(E2404,8)*F2404,2)</f>
        <v>267.14</v>
      </c>
    </row>
    <row r="2405" spans="1:7" ht="45.95" customHeight="1" x14ac:dyDescent="0.25">
      <c r="A2405" s="28" t="s">
        <v>1104</v>
      </c>
      <c r="B2405" s="29" t="s">
        <v>1105</v>
      </c>
      <c r="C2405" s="28" t="s">
        <v>39</v>
      </c>
      <c r="D2405" s="28" t="s">
        <v>676</v>
      </c>
      <c r="E2405" s="30">
        <v>4.61694475</v>
      </c>
      <c r="F2405" s="31">
        <v>131.82</v>
      </c>
      <c r="G2405" s="34">
        <f>ROUND(ROUND(E2405,8)*F2405,2)</f>
        <v>608.61</v>
      </c>
    </row>
    <row r="2406" spans="1:7" ht="18" customHeight="1" x14ac:dyDescent="0.25">
      <c r="A2406" s="8"/>
      <c r="B2406" s="8"/>
      <c r="C2406" s="8"/>
      <c r="D2406" s="8"/>
      <c r="E2406" s="101" t="s">
        <v>677</v>
      </c>
      <c r="F2406" s="101"/>
      <c r="G2406" s="43">
        <f>SUM(G2404:G2405)</f>
        <v>875.75</v>
      </c>
    </row>
    <row r="2407" spans="1:7" ht="15" customHeight="1" x14ac:dyDescent="0.25">
      <c r="A2407" s="100" t="s">
        <v>614</v>
      </c>
      <c r="B2407" s="100"/>
      <c r="C2407" s="41" t="s">
        <v>3</v>
      </c>
      <c r="D2407" s="41" t="s">
        <v>4</v>
      </c>
      <c r="E2407" s="41" t="s">
        <v>594</v>
      </c>
      <c r="F2407" s="41" t="s">
        <v>595</v>
      </c>
      <c r="G2407" s="42" t="s">
        <v>596</v>
      </c>
    </row>
    <row r="2408" spans="1:7" ht="21" customHeight="1" x14ac:dyDescent="0.25">
      <c r="A2408" s="28" t="s">
        <v>1451</v>
      </c>
      <c r="B2408" s="29" t="s">
        <v>1452</v>
      </c>
      <c r="C2408" s="28" t="s">
        <v>39</v>
      </c>
      <c r="D2408" s="28" t="s">
        <v>617</v>
      </c>
      <c r="E2408" s="30">
        <v>2.7690587799999999</v>
      </c>
      <c r="F2408" s="31">
        <v>23.51</v>
      </c>
      <c r="G2408" s="34">
        <f>ROUND(ROUND(E2408,8)*F2408,2)</f>
        <v>65.099999999999994</v>
      </c>
    </row>
    <row r="2409" spans="1:7" ht="21" customHeight="1" x14ac:dyDescent="0.25">
      <c r="A2409" s="28" t="s">
        <v>687</v>
      </c>
      <c r="B2409" s="29" t="s">
        <v>688</v>
      </c>
      <c r="C2409" s="28" t="s">
        <v>39</v>
      </c>
      <c r="D2409" s="28" t="s">
        <v>617</v>
      </c>
      <c r="E2409" s="30">
        <v>4.61694475</v>
      </c>
      <c r="F2409" s="31">
        <v>23.33</v>
      </c>
      <c r="G2409" s="34">
        <f>ROUND(ROUND(E2409,8)*F2409,2)</f>
        <v>107.71</v>
      </c>
    </row>
    <row r="2410" spans="1:7" ht="15" customHeight="1" x14ac:dyDescent="0.25">
      <c r="A2410" s="28" t="s">
        <v>1453</v>
      </c>
      <c r="B2410" s="29" t="s">
        <v>1454</v>
      </c>
      <c r="C2410" s="28" t="s">
        <v>39</v>
      </c>
      <c r="D2410" s="28" t="s">
        <v>617</v>
      </c>
      <c r="E2410" s="30">
        <v>2.7701668499999998</v>
      </c>
      <c r="F2410" s="31">
        <v>27.78</v>
      </c>
      <c r="G2410" s="34">
        <f>ROUND(ROUND(E2410,8)*F2410,2)</f>
        <v>76.959999999999994</v>
      </c>
    </row>
    <row r="2411" spans="1:7" ht="21" customHeight="1" x14ac:dyDescent="0.25">
      <c r="A2411" s="28" t="s">
        <v>1455</v>
      </c>
      <c r="B2411" s="29" t="s">
        <v>1456</v>
      </c>
      <c r="C2411" s="28" t="s">
        <v>39</v>
      </c>
      <c r="D2411" s="28" t="s">
        <v>617</v>
      </c>
      <c r="E2411" s="30">
        <v>4.61694475</v>
      </c>
      <c r="F2411" s="31">
        <v>27.84</v>
      </c>
      <c r="G2411" s="34">
        <f>ROUND(ROUND(E2411,8)*F2411,2)</f>
        <v>128.54</v>
      </c>
    </row>
    <row r="2412" spans="1:7" ht="21" customHeight="1" x14ac:dyDescent="0.25">
      <c r="A2412" s="28" t="s">
        <v>689</v>
      </c>
      <c r="B2412" s="29" t="s">
        <v>690</v>
      </c>
      <c r="C2412" s="28" t="s">
        <v>39</v>
      </c>
      <c r="D2412" s="28" t="s">
        <v>617</v>
      </c>
      <c r="E2412" s="30">
        <v>4.61694475</v>
      </c>
      <c r="F2412" s="31">
        <v>27.56</v>
      </c>
      <c r="G2412" s="34">
        <f>ROUND(ROUND(E2412,8)*F2412,2)</f>
        <v>127.24</v>
      </c>
    </row>
    <row r="2413" spans="1:7" ht="18" customHeight="1" x14ac:dyDescent="0.25">
      <c r="A2413" s="8"/>
      <c r="B2413" s="8"/>
      <c r="C2413" s="8"/>
      <c r="D2413" s="8"/>
      <c r="E2413" s="101" t="s">
        <v>621</v>
      </c>
      <c r="F2413" s="101"/>
      <c r="G2413" s="43">
        <f>SUM(G2408:G2412)</f>
        <v>505.54999999999995</v>
      </c>
    </row>
    <row r="2414" spans="1:7" ht="15" customHeight="1" x14ac:dyDescent="0.25">
      <c r="A2414" s="100" t="s">
        <v>691</v>
      </c>
      <c r="B2414" s="100"/>
      <c r="C2414" s="41" t="s">
        <v>3</v>
      </c>
      <c r="D2414" s="41" t="s">
        <v>4</v>
      </c>
      <c r="E2414" s="41" t="s">
        <v>594</v>
      </c>
      <c r="F2414" s="41" t="s">
        <v>595</v>
      </c>
      <c r="G2414" s="42" t="s">
        <v>596</v>
      </c>
    </row>
    <row r="2415" spans="1:7" ht="29.1" customHeight="1" x14ac:dyDescent="0.25">
      <c r="A2415" s="28" t="s">
        <v>1457</v>
      </c>
      <c r="B2415" s="29" t="s">
        <v>1458</v>
      </c>
      <c r="C2415" s="28" t="s">
        <v>39</v>
      </c>
      <c r="D2415" s="28" t="s">
        <v>682</v>
      </c>
      <c r="E2415" s="30">
        <v>41.551870639999997</v>
      </c>
      <c r="F2415" s="31">
        <v>15.82</v>
      </c>
      <c r="G2415" s="34">
        <f>ROUND(ROUND(E2415,8)*F2415,2)</f>
        <v>657.35</v>
      </c>
    </row>
    <row r="2416" spans="1:7" ht="29.1" customHeight="1" x14ac:dyDescent="0.25">
      <c r="A2416" s="28" t="s">
        <v>1459</v>
      </c>
      <c r="B2416" s="29" t="s">
        <v>1460</v>
      </c>
      <c r="C2416" s="28" t="s">
        <v>39</v>
      </c>
      <c r="D2416" s="28" t="s">
        <v>499</v>
      </c>
      <c r="E2416" s="30">
        <v>5.3852043600000004</v>
      </c>
      <c r="F2416" s="31">
        <v>680.17</v>
      </c>
      <c r="G2416" s="34">
        <f>ROUND(ROUND(E2416,8)*F2416,2)</f>
        <v>3662.85</v>
      </c>
    </row>
    <row r="2417" spans="1:7" ht="38.1" customHeight="1" x14ac:dyDescent="0.25">
      <c r="A2417" s="28" t="s">
        <v>1461</v>
      </c>
      <c r="B2417" s="29" t="s">
        <v>1462</v>
      </c>
      <c r="C2417" s="28" t="s">
        <v>39</v>
      </c>
      <c r="D2417" s="28" t="s">
        <v>40</v>
      </c>
      <c r="E2417" s="30">
        <v>31.469095419999999</v>
      </c>
      <c r="F2417" s="31">
        <v>35.56</v>
      </c>
      <c r="G2417" s="34">
        <f>ROUND(ROUND(E2417,8)*F2417,2)</f>
        <v>1119.04</v>
      </c>
    </row>
    <row r="2418" spans="1:7" ht="38.1" customHeight="1" x14ac:dyDescent="0.25">
      <c r="A2418" s="28" t="s">
        <v>1463</v>
      </c>
      <c r="B2418" s="29" t="s">
        <v>1464</v>
      </c>
      <c r="C2418" s="28" t="s">
        <v>39</v>
      </c>
      <c r="D2418" s="28" t="s">
        <v>40</v>
      </c>
      <c r="E2418" s="30">
        <v>8.9033162600000004</v>
      </c>
      <c r="F2418" s="31">
        <v>297.04000000000002</v>
      </c>
      <c r="G2418" s="34">
        <f>ROUND(ROUND(E2418,8)*F2418,2)</f>
        <v>2644.64</v>
      </c>
    </row>
    <row r="2419" spans="1:7" ht="29.1" customHeight="1" x14ac:dyDescent="0.25">
      <c r="A2419" s="28" t="s">
        <v>1465</v>
      </c>
      <c r="B2419" s="29" t="s">
        <v>1466</v>
      </c>
      <c r="C2419" s="28" t="s">
        <v>39</v>
      </c>
      <c r="D2419" s="28" t="s">
        <v>40</v>
      </c>
      <c r="E2419" s="30">
        <v>31.469095419999999</v>
      </c>
      <c r="F2419" s="31">
        <v>61.27</v>
      </c>
      <c r="G2419" s="34">
        <f>ROUND(ROUND(E2419,8)*F2419,2)</f>
        <v>1928.11</v>
      </c>
    </row>
    <row r="2420" spans="1:7" ht="15" customHeight="1" x14ac:dyDescent="0.25">
      <c r="A2420" s="8"/>
      <c r="B2420" s="8"/>
      <c r="C2420" s="8"/>
      <c r="D2420" s="8"/>
      <c r="E2420" s="101" t="s">
        <v>694</v>
      </c>
      <c r="F2420" s="101"/>
      <c r="G2420" s="43">
        <f>SUM(G2415:G2419)</f>
        <v>10011.99</v>
      </c>
    </row>
    <row r="2421" spans="1:7" ht="15" customHeight="1" x14ac:dyDescent="0.25">
      <c r="A2421" s="8"/>
      <c r="B2421" s="8"/>
      <c r="C2421" s="8"/>
      <c r="D2421" s="8"/>
      <c r="E2421" s="97" t="s">
        <v>609</v>
      </c>
      <c r="F2421" s="97"/>
      <c r="G2421" s="44">
        <f>ROUND(SUM(G2406,G2413,G2420),2)</f>
        <v>11393.29</v>
      </c>
    </row>
    <row r="2422" spans="1:7" ht="15" customHeight="1" x14ac:dyDescent="0.25">
      <c r="A2422" s="8"/>
      <c r="B2422" s="8"/>
      <c r="C2422" s="8"/>
      <c r="D2422" s="8"/>
      <c r="E2422" s="97" t="s">
        <v>610</v>
      </c>
      <c r="F2422" s="97"/>
      <c r="G2422" s="44">
        <f>ROUND(G2421*(29.84/100),2)</f>
        <v>3399.76</v>
      </c>
    </row>
    <row r="2423" spans="1:7" ht="15" customHeight="1" x14ac:dyDescent="0.25">
      <c r="A2423" s="8"/>
      <c r="B2423" s="8"/>
      <c r="C2423" s="8"/>
      <c r="D2423" s="8"/>
      <c r="E2423" s="97" t="s">
        <v>611</v>
      </c>
      <c r="F2423" s="97"/>
      <c r="G2423" s="44">
        <f>G2422+G2421</f>
        <v>14793.050000000001</v>
      </c>
    </row>
    <row r="2424" spans="1:7" ht="15" customHeight="1" x14ac:dyDescent="0.25">
      <c r="A2424" s="8"/>
      <c r="B2424" s="8"/>
      <c r="C2424" s="8"/>
      <c r="D2424" s="8"/>
      <c r="E2424" s="97" t="s">
        <v>808</v>
      </c>
      <c r="F2424" s="97"/>
      <c r="G2424" s="45">
        <v>1</v>
      </c>
    </row>
    <row r="2425" spans="1:7" ht="9.9499999999999993" customHeight="1" x14ac:dyDescent="0.25">
      <c r="A2425" s="8"/>
      <c r="B2425" s="8"/>
      <c r="C2425" s="8"/>
      <c r="D2425" s="8"/>
      <c r="E2425" s="98"/>
      <c r="F2425" s="98"/>
      <c r="G2425" s="98"/>
    </row>
    <row r="2426" spans="1:7" ht="20.100000000000001" customHeight="1" x14ac:dyDescent="0.25">
      <c r="A2426" s="99" t="s">
        <v>1467</v>
      </c>
      <c r="B2426" s="99"/>
      <c r="C2426" s="99"/>
      <c r="D2426" s="99"/>
      <c r="E2426" s="99"/>
      <c r="F2426" s="99"/>
      <c r="G2426" s="99"/>
    </row>
    <row r="2427" spans="1:7" ht="15" customHeight="1" x14ac:dyDescent="0.25">
      <c r="A2427" s="100" t="s">
        <v>614</v>
      </c>
      <c r="B2427" s="100"/>
      <c r="C2427" s="41" t="s">
        <v>3</v>
      </c>
      <c r="D2427" s="41" t="s">
        <v>4</v>
      </c>
      <c r="E2427" s="41" t="s">
        <v>594</v>
      </c>
      <c r="F2427" s="41" t="s">
        <v>595</v>
      </c>
      <c r="G2427" s="42" t="s">
        <v>596</v>
      </c>
    </row>
    <row r="2428" spans="1:7" ht="15" customHeight="1" x14ac:dyDescent="0.25">
      <c r="A2428" s="28" t="s">
        <v>634</v>
      </c>
      <c r="B2428" s="29" t="s">
        <v>635</v>
      </c>
      <c r="C2428" s="28" t="s">
        <v>16</v>
      </c>
      <c r="D2428" s="28" t="s">
        <v>633</v>
      </c>
      <c r="E2428" s="30">
        <v>0.31408573000000001</v>
      </c>
      <c r="F2428" s="31">
        <v>22.86</v>
      </c>
      <c r="G2428" s="34">
        <f>TRUNC(TRUNC(E2428,8)*F2428,2)</f>
        <v>7.17</v>
      </c>
    </row>
    <row r="2429" spans="1:7" ht="18" customHeight="1" x14ac:dyDescent="0.25">
      <c r="A2429" s="8"/>
      <c r="B2429" s="8"/>
      <c r="C2429" s="8"/>
      <c r="D2429" s="8"/>
      <c r="E2429" s="101" t="s">
        <v>621</v>
      </c>
      <c r="F2429" s="101"/>
      <c r="G2429" s="43">
        <f>SUM(G2428:G2428)</f>
        <v>7.17</v>
      </c>
    </row>
    <row r="2430" spans="1:7" ht="15" customHeight="1" x14ac:dyDescent="0.25">
      <c r="A2430" s="8"/>
      <c r="B2430" s="8"/>
      <c r="C2430" s="8"/>
      <c r="D2430" s="8"/>
      <c r="E2430" s="97" t="s">
        <v>609</v>
      </c>
      <c r="F2430" s="97"/>
      <c r="G2430" s="44">
        <f>ROUND(SUM(G2429),2)</f>
        <v>7.17</v>
      </c>
    </row>
    <row r="2431" spans="1:7" ht="15" customHeight="1" x14ac:dyDescent="0.25">
      <c r="A2431" s="8"/>
      <c r="B2431" s="8"/>
      <c r="C2431" s="8"/>
      <c r="D2431" s="8"/>
      <c r="E2431" s="97" t="s">
        <v>610</v>
      </c>
      <c r="F2431" s="97"/>
      <c r="G2431" s="44">
        <f>ROUND(G2430*(29.84/100),2)</f>
        <v>2.14</v>
      </c>
    </row>
    <row r="2432" spans="1:7" ht="15" customHeight="1" x14ac:dyDescent="0.25">
      <c r="A2432" s="8"/>
      <c r="B2432" s="8"/>
      <c r="C2432" s="8"/>
      <c r="D2432" s="8"/>
      <c r="E2432" s="97" t="s">
        <v>611</v>
      </c>
      <c r="F2432" s="97"/>
      <c r="G2432" s="44">
        <f>G2431+G2430</f>
        <v>9.31</v>
      </c>
    </row>
    <row r="2433" spans="1:7" ht="15" customHeight="1" x14ac:dyDescent="0.25">
      <c r="A2433" s="8"/>
      <c r="B2433" s="8"/>
      <c r="C2433" s="8"/>
      <c r="D2433" s="8"/>
      <c r="E2433" s="97" t="s">
        <v>636</v>
      </c>
      <c r="F2433" s="97"/>
      <c r="G2433" s="45">
        <v>825.27</v>
      </c>
    </row>
    <row r="2434" spans="1:7" ht="9.9499999999999993" customHeight="1" x14ac:dyDescent="0.25">
      <c r="A2434" s="8"/>
      <c r="B2434" s="8"/>
      <c r="C2434" s="8"/>
      <c r="D2434" s="8"/>
      <c r="E2434" s="98"/>
      <c r="F2434" s="98"/>
      <c r="G2434" s="98"/>
    </row>
    <row r="2435" spans="1:7" ht="20.100000000000001" customHeight="1" x14ac:dyDescent="0.25">
      <c r="A2435" s="99" t="s">
        <v>1468</v>
      </c>
      <c r="B2435" s="99"/>
      <c r="C2435" s="99"/>
      <c r="D2435" s="99"/>
      <c r="E2435" s="99"/>
      <c r="F2435" s="99"/>
      <c r="G2435" s="99"/>
    </row>
    <row r="2436" spans="1:7" ht="15" customHeight="1" x14ac:dyDescent="0.25">
      <c r="A2436" s="100" t="s">
        <v>593</v>
      </c>
      <c r="B2436" s="100"/>
      <c r="C2436" s="41" t="s">
        <v>3</v>
      </c>
      <c r="D2436" s="41" t="s">
        <v>4</v>
      </c>
      <c r="E2436" s="41" t="s">
        <v>594</v>
      </c>
      <c r="F2436" s="41" t="s">
        <v>595</v>
      </c>
      <c r="G2436" s="42" t="s">
        <v>596</v>
      </c>
    </row>
    <row r="2437" spans="1:7" ht="21" customHeight="1" x14ac:dyDescent="0.25">
      <c r="A2437" s="28" t="s">
        <v>1469</v>
      </c>
      <c r="B2437" s="29" t="s">
        <v>1470</v>
      </c>
      <c r="C2437" s="28" t="s">
        <v>16</v>
      </c>
      <c r="D2437" s="28" t="s">
        <v>138</v>
      </c>
      <c r="E2437" s="30">
        <v>1</v>
      </c>
      <c r="F2437" s="31">
        <v>1097.5999999999999</v>
      </c>
      <c r="G2437" s="34">
        <f>TRUNC(TRUNC(E2437,8)*F2437,2)</f>
        <v>1097.5999999999999</v>
      </c>
    </row>
    <row r="2438" spans="1:7" ht="15" customHeight="1" x14ac:dyDescent="0.25">
      <c r="A2438" s="8"/>
      <c r="B2438" s="8"/>
      <c r="C2438" s="8"/>
      <c r="D2438" s="8"/>
      <c r="E2438" s="101" t="s">
        <v>608</v>
      </c>
      <c r="F2438" s="101"/>
      <c r="G2438" s="43">
        <f>SUM(G2437:G2437)</f>
        <v>1097.5999999999999</v>
      </c>
    </row>
    <row r="2439" spans="1:7" ht="15" customHeight="1" x14ac:dyDescent="0.25">
      <c r="A2439" s="100" t="s">
        <v>614</v>
      </c>
      <c r="B2439" s="100"/>
      <c r="C2439" s="41" t="s">
        <v>3</v>
      </c>
      <c r="D2439" s="41" t="s">
        <v>4</v>
      </c>
      <c r="E2439" s="41" t="s">
        <v>594</v>
      </c>
      <c r="F2439" s="41" t="s">
        <v>595</v>
      </c>
      <c r="G2439" s="42" t="s">
        <v>596</v>
      </c>
    </row>
    <row r="2440" spans="1:7" ht="21" customHeight="1" x14ac:dyDescent="0.25">
      <c r="A2440" s="28" t="s">
        <v>771</v>
      </c>
      <c r="B2440" s="29" t="s">
        <v>772</v>
      </c>
      <c r="C2440" s="28" t="s">
        <v>16</v>
      </c>
      <c r="D2440" s="28" t="s">
        <v>633</v>
      </c>
      <c r="E2440" s="30">
        <v>0.39199999000000002</v>
      </c>
      <c r="F2440" s="31">
        <v>22.86</v>
      </c>
      <c r="G2440" s="34">
        <f>TRUNC(TRUNC(E2440,8)*F2440,2)</f>
        <v>8.9600000000000009</v>
      </c>
    </row>
    <row r="2441" spans="1:7" ht="15" customHeight="1" x14ac:dyDescent="0.25">
      <c r="A2441" s="28" t="s">
        <v>714</v>
      </c>
      <c r="B2441" s="29" t="s">
        <v>715</v>
      </c>
      <c r="C2441" s="28" t="s">
        <v>16</v>
      </c>
      <c r="D2441" s="28" t="s">
        <v>633</v>
      </c>
      <c r="E2441" s="30">
        <v>0.39376251000000001</v>
      </c>
      <c r="F2441" s="31">
        <v>27.96</v>
      </c>
      <c r="G2441" s="34">
        <f>TRUNC(TRUNC(E2441,8)*F2441,2)</f>
        <v>11</v>
      </c>
    </row>
    <row r="2442" spans="1:7" ht="18" customHeight="1" x14ac:dyDescent="0.25">
      <c r="A2442" s="8"/>
      <c r="B2442" s="8"/>
      <c r="C2442" s="8"/>
      <c r="D2442" s="8"/>
      <c r="E2442" s="101" t="s">
        <v>621</v>
      </c>
      <c r="F2442" s="101"/>
      <c r="G2442" s="43">
        <f>SUM(G2440:G2441)</f>
        <v>19.96</v>
      </c>
    </row>
    <row r="2443" spans="1:7" ht="15" customHeight="1" x14ac:dyDescent="0.25">
      <c r="A2443" s="8"/>
      <c r="B2443" s="8"/>
      <c r="C2443" s="8"/>
      <c r="D2443" s="8"/>
      <c r="E2443" s="97" t="s">
        <v>609</v>
      </c>
      <c r="F2443" s="97"/>
      <c r="G2443" s="44">
        <f>ROUND(SUM(G2438,G2442),2)</f>
        <v>1117.56</v>
      </c>
    </row>
    <row r="2444" spans="1:7" ht="15" customHeight="1" x14ac:dyDescent="0.25">
      <c r="A2444" s="8"/>
      <c r="B2444" s="8"/>
      <c r="C2444" s="8"/>
      <c r="D2444" s="8"/>
      <c r="E2444" s="97" t="s">
        <v>610</v>
      </c>
      <c r="F2444" s="97"/>
      <c r="G2444" s="44">
        <f>ROUND(G2443*(29.84/100),2)</f>
        <v>333.48</v>
      </c>
    </row>
    <row r="2445" spans="1:7" ht="15" customHeight="1" x14ac:dyDescent="0.25">
      <c r="A2445" s="8"/>
      <c r="B2445" s="8"/>
      <c r="C2445" s="8"/>
      <c r="D2445" s="8"/>
      <c r="E2445" s="97" t="s">
        <v>611</v>
      </c>
      <c r="F2445" s="97"/>
      <c r="G2445" s="44">
        <f>G2444+G2443</f>
        <v>1451.04</v>
      </c>
    </row>
    <row r="2446" spans="1:7" ht="15" customHeight="1" x14ac:dyDescent="0.25">
      <c r="A2446" s="8"/>
      <c r="B2446" s="8"/>
      <c r="C2446" s="8"/>
      <c r="D2446" s="8"/>
      <c r="E2446" s="97" t="s">
        <v>808</v>
      </c>
      <c r="F2446" s="97"/>
      <c r="G2446" s="45">
        <v>1</v>
      </c>
    </row>
    <row r="2447" spans="1:7" ht="9.9499999999999993" customHeight="1" x14ac:dyDescent="0.25">
      <c r="A2447" s="8"/>
      <c r="B2447" s="8"/>
      <c r="C2447" s="8"/>
      <c r="D2447" s="8"/>
      <c r="E2447" s="98"/>
      <c r="F2447" s="98"/>
      <c r="G2447" s="98"/>
    </row>
    <row r="2448" spans="1:7" ht="20.100000000000001" customHeight="1" x14ac:dyDescent="0.25">
      <c r="A2448" s="99" t="s">
        <v>1471</v>
      </c>
      <c r="B2448" s="99"/>
      <c r="C2448" s="99"/>
      <c r="D2448" s="99"/>
      <c r="E2448" s="99"/>
      <c r="F2448" s="99"/>
      <c r="G2448" s="99"/>
    </row>
    <row r="2449" spans="1:7" ht="15" customHeight="1" x14ac:dyDescent="0.25">
      <c r="A2449" s="100" t="s">
        <v>593</v>
      </c>
      <c r="B2449" s="100"/>
      <c r="C2449" s="41" t="s">
        <v>3</v>
      </c>
      <c r="D2449" s="41" t="s">
        <v>4</v>
      </c>
      <c r="E2449" s="41" t="s">
        <v>594</v>
      </c>
      <c r="F2449" s="41" t="s">
        <v>595</v>
      </c>
      <c r="G2449" s="42" t="s">
        <v>596</v>
      </c>
    </row>
    <row r="2450" spans="1:7" ht="15" customHeight="1" x14ac:dyDescent="0.25">
      <c r="A2450" s="28" t="s">
        <v>1472</v>
      </c>
      <c r="B2450" s="29" t="s">
        <v>1473</v>
      </c>
      <c r="C2450" s="28" t="s">
        <v>197</v>
      </c>
      <c r="D2450" s="28" t="s">
        <v>499</v>
      </c>
      <c r="E2450" s="30">
        <v>8.0000000000000002E-3</v>
      </c>
      <c r="F2450" s="32">
        <v>93.75</v>
      </c>
      <c r="G2450" s="35">
        <f>ROUND(ROUND(E2450,8)*F2450,4)</f>
        <v>0.75</v>
      </c>
    </row>
    <row r="2451" spans="1:7" ht="15" customHeight="1" x14ac:dyDescent="0.25">
      <c r="A2451" s="28" t="s">
        <v>1474</v>
      </c>
      <c r="B2451" s="29" t="s">
        <v>1475</v>
      </c>
      <c r="C2451" s="28" t="s">
        <v>197</v>
      </c>
      <c r="D2451" s="28" t="s">
        <v>40</v>
      </c>
      <c r="E2451" s="30">
        <v>0.98455000000000004</v>
      </c>
      <c r="F2451" s="32">
        <v>336.88</v>
      </c>
      <c r="G2451" s="35">
        <f>ROUND(ROUND(E2451,8)*F2451,4)</f>
        <v>331.67520000000002</v>
      </c>
    </row>
    <row r="2452" spans="1:7" ht="15" customHeight="1" x14ac:dyDescent="0.25">
      <c r="A2452" s="28" t="s">
        <v>1476</v>
      </c>
      <c r="B2452" s="29" t="s">
        <v>1477</v>
      </c>
      <c r="C2452" s="28" t="s">
        <v>197</v>
      </c>
      <c r="D2452" s="28" t="s">
        <v>682</v>
      </c>
      <c r="E2452" s="30">
        <v>2.9</v>
      </c>
      <c r="F2452" s="32">
        <v>0.56000000000000005</v>
      </c>
      <c r="G2452" s="35">
        <f>ROUND(ROUND(E2452,8)*F2452,4)</f>
        <v>1.6240000000000001</v>
      </c>
    </row>
    <row r="2453" spans="1:7" ht="15" customHeight="1" x14ac:dyDescent="0.25">
      <c r="A2453" s="8"/>
      <c r="B2453" s="8"/>
      <c r="C2453" s="8"/>
      <c r="D2453" s="8"/>
      <c r="E2453" s="101" t="s">
        <v>608</v>
      </c>
      <c r="F2453" s="101"/>
      <c r="G2453" s="46">
        <f>SUM(G2450:G2452)</f>
        <v>334.04920000000004</v>
      </c>
    </row>
    <row r="2454" spans="1:7" ht="15" customHeight="1" x14ac:dyDescent="0.25">
      <c r="A2454" s="100" t="s">
        <v>821</v>
      </c>
      <c r="B2454" s="100"/>
      <c r="C2454" s="41" t="s">
        <v>3</v>
      </c>
      <c r="D2454" s="41" t="s">
        <v>4</v>
      </c>
      <c r="E2454" s="41" t="s">
        <v>594</v>
      </c>
      <c r="F2454" s="41" t="s">
        <v>595</v>
      </c>
      <c r="G2454" s="42" t="s">
        <v>596</v>
      </c>
    </row>
    <row r="2455" spans="1:7" ht="15" customHeight="1" x14ac:dyDescent="0.25">
      <c r="A2455" s="28" t="s">
        <v>1478</v>
      </c>
      <c r="B2455" s="29" t="s">
        <v>1479</v>
      </c>
      <c r="C2455" s="28" t="s">
        <v>197</v>
      </c>
      <c r="D2455" s="28" t="s">
        <v>617</v>
      </c>
      <c r="E2455" s="30">
        <v>0.94082803999999998</v>
      </c>
      <c r="F2455" s="32">
        <v>24.598400000000002</v>
      </c>
      <c r="G2455" s="35">
        <f>ROUND(ROUND(E2455,8)*F2455,4)</f>
        <v>23.142900000000001</v>
      </c>
    </row>
    <row r="2456" spans="1:7" ht="15" customHeight="1" x14ac:dyDescent="0.25">
      <c r="A2456" s="28" t="s">
        <v>895</v>
      </c>
      <c r="B2456" s="29" t="s">
        <v>896</v>
      </c>
      <c r="C2456" s="28" t="s">
        <v>197</v>
      </c>
      <c r="D2456" s="28" t="s">
        <v>617</v>
      </c>
      <c r="E2456" s="30">
        <v>1.56833494</v>
      </c>
      <c r="F2456" s="32">
        <v>18.745799999999999</v>
      </c>
      <c r="G2456" s="35">
        <f>ROUND(ROUND(E2456,8)*F2456,4)</f>
        <v>29.399699999999999</v>
      </c>
    </row>
    <row r="2457" spans="1:7" ht="15" customHeight="1" x14ac:dyDescent="0.25">
      <c r="A2457" s="8"/>
      <c r="B2457" s="8"/>
      <c r="C2457" s="8"/>
      <c r="D2457" s="8"/>
      <c r="E2457" s="101" t="s">
        <v>826</v>
      </c>
      <c r="F2457" s="101"/>
      <c r="G2457" s="46">
        <f>SUM(G2455:G2456)</f>
        <v>52.5426</v>
      </c>
    </row>
    <row r="2458" spans="1:7" ht="15" customHeight="1" x14ac:dyDescent="0.25">
      <c r="A2458" s="8"/>
      <c r="B2458" s="8"/>
      <c r="C2458" s="8"/>
      <c r="D2458" s="8"/>
      <c r="E2458" s="97" t="s">
        <v>609</v>
      </c>
      <c r="F2458" s="97"/>
      <c r="G2458" s="44">
        <f>ROUND(SUM(G2453,G2457),2)</f>
        <v>386.59</v>
      </c>
    </row>
    <row r="2459" spans="1:7" ht="15" customHeight="1" x14ac:dyDescent="0.25">
      <c r="A2459" s="8"/>
      <c r="B2459" s="8"/>
      <c r="C2459" s="8"/>
      <c r="D2459" s="8"/>
      <c r="E2459" s="97" t="s">
        <v>610</v>
      </c>
      <c r="F2459" s="97"/>
      <c r="G2459" s="44">
        <f>ROUND(G2458*(29.84/100),2)</f>
        <v>115.36</v>
      </c>
    </row>
    <row r="2460" spans="1:7" ht="15" customHeight="1" x14ac:dyDescent="0.25">
      <c r="A2460" s="8"/>
      <c r="B2460" s="8"/>
      <c r="C2460" s="8"/>
      <c r="D2460" s="8"/>
      <c r="E2460" s="97" t="s">
        <v>611</v>
      </c>
      <c r="F2460" s="97"/>
      <c r="G2460" s="44">
        <f>G2459+G2458</f>
        <v>501.95</v>
      </c>
    </row>
    <row r="2461" spans="1:7" ht="15" customHeight="1" x14ac:dyDescent="0.25">
      <c r="A2461" s="39"/>
      <c r="B2461" s="39"/>
      <c r="C2461" s="39"/>
      <c r="D2461" s="39"/>
      <c r="E2461" s="106" t="s">
        <v>695</v>
      </c>
      <c r="F2461" s="106"/>
      <c r="G2461" s="45">
        <v>9.24</v>
      </c>
    </row>
    <row r="2464" spans="1:7" s="6" customFormat="1" ht="15" customHeight="1" x14ac:dyDescent="0.2">
      <c r="A2464" s="90" t="s">
        <v>1579</v>
      </c>
      <c r="B2464" s="90"/>
      <c r="C2464" s="90" t="s">
        <v>1580</v>
      </c>
      <c r="D2464" s="90"/>
      <c r="E2464" s="90"/>
      <c r="F2464" s="90"/>
      <c r="G2464" s="90"/>
    </row>
  </sheetData>
  <mergeCells count="1670">
    <mergeCell ref="A1:G1"/>
    <mergeCell ref="A6:G6"/>
    <mergeCell ref="A2:G2"/>
    <mergeCell ref="A3:G3"/>
    <mergeCell ref="A4:G4"/>
    <mergeCell ref="A7:G7"/>
    <mergeCell ref="A8:G8"/>
    <mergeCell ref="A9:G9"/>
    <mergeCell ref="A2464:B2464"/>
    <mergeCell ref="C2464:G2464"/>
    <mergeCell ref="E2461:F2461"/>
    <mergeCell ref="A2454:B2454"/>
    <mergeCell ref="E2457:F2457"/>
    <mergeCell ref="E2458:F2458"/>
    <mergeCell ref="E2459:F2459"/>
    <mergeCell ref="E2460:F2460"/>
    <mergeCell ref="E2446:F2446"/>
    <mergeCell ref="E2447:G2447"/>
    <mergeCell ref="A2448:G2448"/>
    <mergeCell ref="A2449:B2449"/>
    <mergeCell ref="E2453:F2453"/>
    <mergeCell ref="A2439:B2439"/>
    <mergeCell ref="E2442:F2442"/>
    <mergeCell ref="E2443:F2443"/>
    <mergeCell ref="E2444:F2444"/>
    <mergeCell ref="E2445:F2445"/>
    <mergeCell ref="E2433:F2433"/>
    <mergeCell ref="E2434:G2434"/>
    <mergeCell ref="A2435:G2435"/>
    <mergeCell ref="A2436:B2436"/>
    <mergeCell ref="E2438:F2438"/>
    <mergeCell ref="A2427:B2427"/>
    <mergeCell ref="E2429:F2429"/>
    <mergeCell ref="E2430:F2430"/>
    <mergeCell ref="E2431:F2431"/>
    <mergeCell ref="E2432:F2432"/>
    <mergeCell ref="E2422:F2422"/>
    <mergeCell ref="E2423:F2423"/>
    <mergeCell ref="E2424:F2424"/>
    <mergeCell ref="E2425:G2425"/>
    <mergeCell ref="A2426:G2426"/>
    <mergeCell ref="A2407:B2407"/>
    <mergeCell ref="E2413:F2413"/>
    <mergeCell ref="A2414:B2414"/>
    <mergeCell ref="E2420:F2420"/>
    <mergeCell ref="E2421:F2421"/>
    <mergeCell ref="E2400:F2400"/>
    <mergeCell ref="E2401:G2401"/>
    <mergeCell ref="A2402:G2402"/>
    <mergeCell ref="A2403:B2403"/>
    <mergeCell ref="E2406:F2406"/>
    <mergeCell ref="A2393:B2393"/>
    <mergeCell ref="E2396:F2396"/>
    <mergeCell ref="E2397:F2397"/>
    <mergeCell ref="E2398:F2398"/>
    <mergeCell ref="E2399:F2399"/>
    <mergeCell ref="E2382:F2382"/>
    <mergeCell ref="E2383:G2383"/>
    <mergeCell ref="A2384:G2384"/>
    <mergeCell ref="A2385:B2385"/>
    <mergeCell ref="E2392:F2392"/>
    <mergeCell ref="A2375:B2375"/>
    <mergeCell ref="E2378:F2378"/>
    <mergeCell ref="E2379:F2379"/>
    <mergeCell ref="E2380:F2380"/>
    <mergeCell ref="E2381:F2381"/>
    <mergeCell ref="E2368:F2368"/>
    <mergeCell ref="E2369:G2369"/>
    <mergeCell ref="A2370:G2370"/>
    <mergeCell ref="A2371:B2371"/>
    <mergeCell ref="E2374:F2374"/>
    <mergeCell ref="A2361:B2361"/>
    <mergeCell ref="E2364:F2364"/>
    <mergeCell ref="E2365:F2365"/>
    <mergeCell ref="E2366:F2366"/>
    <mergeCell ref="E2367:F2367"/>
    <mergeCell ref="E2350:F2350"/>
    <mergeCell ref="E2351:G2351"/>
    <mergeCell ref="A2352:G2352"/>
    <mergeCell ref="A2353:B2353"/>
    <mergeCell ref="E2360:F2360"/>
    <mergeCell ref="A2342:B2342"/>
    <mergeCell ref="E2346:F2346"/>
    <mergeCell ref="E2347:F2347"/>
    <mergeCell ref="E2348:F2348"/>
    <mergeCell ref="E2349:F2349"/>
    <mergeCell ref="A2324:G2324"/>
    <mergeCell ref="A2325:B2325"/>
    <mergeCell ref="E2336:F2336"/>
    <mergeCell ref="A2337:B2337"/>
    <mergeCell ref="E2341:F2341"/>
    <mergeCell ref="E2319:F2319"/>
    <mergeCell ref="E2320:F2320"/>
    <mergeCell ref="E2321:F2321"/>
    <mergeCell ref="E2322:F2322"/>
    <mergeCell ref="E2323:G2323"/>
    <mergeCell ref="E2311:F2311"/>
    <mergeCell ref="A2312:B2312"/>
    <mergeCell ref="E2315:F2315"/>
    <mergeCell ref="A2316:B2316"/>
    <mergeCell ref="E2318:F2318"/>
    <mergeCell ref="E2305:F2305"/>
    <mergeCell ref="E2306:F2306"/>
    <mergeCell ref="E2307:G2307"/>
    <mergeCell ref="A2308:G2308"/>
    <mergeCell ref="A2309:B2309"/>
    <mergeCell ref="E2298:F2298"/>
    <mergeCell ref="A2299:B2299"/>
    <mergeCell ref="E2302:F2302"/>
    <mergeCell ref="E2303:F2303"/>
    <mergeCell ref="E2304:F2304"/>
    <mergeCell ref="E2287:F2287"/>
    <mergeCell ref="E2288:F2288"/>
    <mergeCell ref="E2289:G2289"/>
    <mergeCell ref="A2290:G2290"/>
    <mergeCell ref="A2291:B2291"/>
    <mergeCell ref="E2280:F2280"/>
    <mergeCell ref="A2281:B2281"/>
    <mergeCell ref="E2284:F2284"/>
    <mergeCell ref="E2285:F2285"/>
    <mergeCell ref="E2286:F2286"/>
    <mergeCell ref="E2270:F2270"/>
    <mergeCell ref="E2271:F2271"/>
    <mergeCell ref="E2272:G2272"/>
    <mergeCell ref="A2273:G2273"/>
    <mergeCell ref="A2274:B2274"/>
    <mergeCell ref="E2263:F2263"/>
    <mergeCell ref="A2264:B2264"/>
    <mergeCell ref="E2267:F2267"/>
    <mergeCell ref="E2268:F2268"/>
    <mergeCell ref="E2269:F2269"/>
    <mergeCell ref="E2253:F2253"/>
    <mergeCell ref="E2254:F2254"/>
    <mergeCell ref="E2255:G2255"/>
    <mergeCell ref="A2256:G2256"/>
    <mergeCell ref="A2257:B2257"/>
    <mergeCell ref="E2246:F2246"/>
    <mergeCell ref="A2247:B2247"/>
    <mergeCell ref="E2250:F2250"/>
    <mergeCell ref="E2251:F2251"/>
    <mergeCell ref="E2252:F2252"/>
    <mergeCell ref="E2237:F2237"/>
    <mergeCell ref="E2238:F2238"/>
    <mergeCell ref="E2239:G2239"/>
    <mergeCell ref="A2240:G2240"/>
    <mergeCell ref="A2241:B2241"/>
    <mergeCell ref="E2231:F2231"/>
    <mergeCell ref="A2232:B2232"/>
    <mergeCell ref="E2234:F2234"/>
    <mergeCell ref="E2235:F2235"/>
    <mergeCell ref="E2236:F2236"/>
    <mergeCell ref="E2223:G2223"/>
    <mergeCell ref="A2224:G2224"/>
    <mergeCell ref="A2225:B2225"/>
    <mergeCell ref="E2227:F2227"/>
    <mergeCell ref="A2228:B2228"/>
    <mergeCell ref="E2218:F2218"/>
    <mergeCell ref="E2219:F2219"/>
    <mergeCell ref="E2220:F2220"/>
    <mergeCell ref="E2221:F2221"/>
    <mergeCell ref="E2222:F2222"/>
    <mergeCell ref="E2210:G2210"/>
    <mergeCell ref="A2211:G2211"/>
    <mergeCell ref="A2212:B2212"/>
    <mergeCell ref="E2215:F2215"/>
    <mergeCell ref="A2216:B2216"/>
    <mergeCell ref="E2205:F2205"/>
    <mergeCell ref="E2206:F2206"/>
    <mergeCell ref="E2207:F2207"/>
    <mergeCell ref="E2208:F2208"/>
    <mergeCell ref="E2209:F2209"/>
    <mergeCell ref="E2197:G2197"/>
    <mergeCell ref="A2198:G2198"/>
    <mergeCell ref="A2199:B2199"/>
    <mergeCell ref="E2202:F2202"/>
    <mergeCell ref="A2203:B2203"/>
    <mergeCell ref="E2192:F2192"/>
    <mergeCell ref="E2193:F2193"/>
    <mergeCell ref="E2194:F2194"/>
    <mergeCell ref="E2195:F2195"/>
    <mergeCell ref="E2196:F2196"/>
    <mergeCell ref="A2183:B2183"/>
    <mergeCell ref="E2185:F2185"/>
    <mergeCell ref="A2186:B2186"/>
    <mergeCell ref="E2189:F2189"/>
    <mergeCell ref="A2190:B2190"/>
    <mergeCell ref="E2178:F2178"/>
    <mergeCell ref="E2179:F2179"/>
    <mergeCell ref="E2180:F2180"/>
    <mergeCell ref="E2181:G2181"/>
    <mergeCell ref="A2182:G2182"/>
    <mergeCell ref="A2169:B2169"/>
    <mergeCell ref="E2172:F2172"/>
    <mergeCell ref="A2173:B2173"/>
    <mergeCell ref="E2176:F2176"/>
    <mergeCell ref="E2177:F2177"/>
    <mergeCell ref="E2164:F2164"/>
    <mergeCell ref="E2165:F2165"/>
    <mergeCell ref="E2166:F2166"/>
    <mergeCell ref="E2167:G2167"/>
    <mergeCell ref="A2168:G2168"/>
    <mergeCell ref="A2156:B2156"/>
    <mergeCell ref="E2159:F2159"/>
    <mergeCell ref="A2160:B2160"/>
    <mergeCell ref="E2162:F2162"/>
    <mergeCell ref="E2163:F2163"/>
    <mergeCell ref="E2150:F2150"/>
    <mergeCell ref="E2151:G2151"/>
    <mergeCell ref="A2152:G2152"/>
    <mergeCell ref="A2153:B2153"/>
    <mergeCell ref="E2155:F2155"/>
    <mergeCell ref="A2143:B2143"/>
    <mergeCell ref="E2146:F2146"/>
    <mergeCell ref="E2147:F2147"/>
    <mergeCell ref="E2148:F2148"/>
    <mergeCell ref="E2149:F2149"/>
    <mergeCell ref="E2137:F2137"/>
    <mergeCell ref="E2138:G2138"/>
    <mergeCell ref="A2139:G2139"/>
    <mergeCell ref="A2140:B2140"/>
    <mergeCell ref="E2142:F2142"/>
    <mergeCell ref="A2129:B2129"/>
    <mergeCell ref="E2133:F2133"/>
    <mergeCell ref="E2134:F2134"/>
    <mergeCell ref="E2135:F2135"/>
    <mergeCell ref="E2136:F2136"/>
    <mergeCell ref="E2124:F2124"/>
    <mergeCell ref="E2125:F2125"/>
    <mergeCell ref="E2126:F2126"/>
    <mergeCell ref="E2127:G2127"/>
    <mergeCell ref="A2128:G2128"/>
    <mergeCell ref="E2116:G2116"/>
    <mergeCell ref="A2117:G2117"/>
    <mergeCell ref="A2118:B2118"/>
    <mergeCell ref="E2122:F2122"/>
    <mergeCell ref="E2123:F2123"/>
    <mergeCell ref="E2111:F2111"/>
    <mergeCell ref="E2112:F2112"/>
    <mergeCell ref="E2113:F2113"/>
    <mergeCell ref="E2114:F2114"/>
    <mergeCell ref="E2115:F2115"/>
    <mergeCell ref="E2103:F2103"/>
    <mergeCell ref="E2104:F2104"/>
    <mergeCell ref="E2105:G2105"/>
    <mergeCell ref="A2106:G2106"/>
    <mergeCell ref="A2107:B2107"/>
    <mergeCell ref="A2095:G2095"/>
    <mergeCell ref="A2096:B2096"/>
    <mergeCell ref="E2100:F2100"/>
    <mergeCell ref="E2101:F2101"/>
    <mergeCell ref="E2102:F2102"/>
    <mergeCell ref="E2090:F2090"/>
    <mergeCell ref="E2091:F2091"/>
    <mergeCell ref="E2092:F2092"/>
    <mergeCell ref="E2093:F2093"/>
    <mergeCell ref="E2094:G2094"/>
    <mergeCell ref="E2082:F2082"/>
    <mergeCell ref="E2083:G2083"/>
    <mergeCell ref="A2084:G2084"/>
    <mergeCell ref="A2085:B2085"/>
    <mergeCell ref="E2089:F2089"/>
    <mergeCell ref="A2076:B2076"/>
    <mergeCell ref="E2078:F2078"/>
    <mergeCell ref="E2079:F2079"/>
    <mergeCell ref="E2080:F2080"/>
    <mergeCell ref="E2081:F2081"/>
    <mergeCell ref="E2069:F2069"/>
    <mergeCell ref="E2070:G2070"/>
    <mergeCell ref="A2071:G2071"/>
    <mergeCell ref="A2072:B2072"/>
    <mergeCell ref="E2075:F2075"/>
    <mergeCell ref="A2063:B2063"/>
    <mergeCell ref="E2065:F2065"/>
    <mergeCell ref="E2066:F2066"/>
    <mergeCell ref="E2067:F2067"/>
    <mergeCell ref="E2068:F2068"/>
    <mergeCell ref="E2055:F2055"/>
    <mergeCell ref="E2056:G2056"/>
    <mergeCell ref="A2057:G2057"/>
    <mergeCell ref="A2058:B2058"/>
    <mergeCell ref="E2062:F2062"/>
    <mergeCell ref="A2049:B2049"/>
    <mergeCell ref="E2051:F2051"/>
    <mergeCell ref="E2052:F2052"/>
    <mergeCell ref="E2053:F2053"/>
    <mergeCell ref="E2054:F2054"/>
    <mergeCell ref="E2044:F2044"/>
    <mergeCell ref="E2045:F2045"/>
    <mergeCell ref="E2046:F2046"/>
    <mergeCell ref="E2047:G2047"/>
    <mergeCell ref="A2048:G2048"/>
    <mergeCell ref="A2035:B2035"/>
    <mergeCell ref="E2038:F2038"/>
    <mergeCell ref="A2039:B2039"/>
    <mergeCell ref="E2042:F2042"/>
    <mergeCell ref="E2043:F2043"/>
    <mergeCell ref="E2030:F2030"/>
    <mergeCell ref="E2031:F2031"/>
    <mergeCell ref="E2032:F2032"/>
    <mergeCell ref="E2033:G2033"/>
    <mergeCell ref="A2034:G2034"/>
    <mergeCell ref="A2022:B2022"/>
    <mergeCell ref="E2024:F2024"/>
    <mergeCell ref="A2025:B2025"/>
    <mergeCell ref="E2028:F2028"/>
    <mergeCell ref="E2029:F2029"/>
    <mergeCell ref="E2017:F2017"/>
    <mergeCell ref="E2018:F2018"/>
    <mergeCell ref="E2019:F2019"/>
    <mergeCell ref="E2020:G2020"/>
    <mergeCell ref="A2021:G2021"/>
    <mergeCell ref="A2009:B2009"/>
    <mergeCell ref="E2011:F2011"/>
    <mergeCell ref="A2012:B2012"/>
    <mergeCell ref="E2015:F2015"/>
    <mergeCell ref="E2016:F2016"/>
    <mergeCell ref="E2004:F2004"/>
    <mergeCell ref="E2005:F2005"/>
    <mergeCell ref="E2006:F2006"/>
    <mergeCell ref="E2007:G2007"/>
    <mergeCell ref="A2008:G2008"/>
    <mergeCell ref="A1994:B1994"/>
    <mergeCell ref="E1998:F1998"/>
    <mergeCell ref="A1999:B1999"/>
    <mergeCell ref="E2002:F2002"/>
    <mergeCell ref="E2003:F2003"/>
    <mergeCell ref="E1989:F1989"/>
    <mergeCell ref="E1990:F1990"/>
    <mergeCell ref="E1991:F1991"/>
    <mergeCell ref="E1992:G1992"/>
    <mergeCell ref="A1993:G1993"/>
    <mergeCell ref="A1981:B1981"/>
    <mergeCell ref="E1983:F1983"/>
    <mergeCell ref="A1984:B1984"/>
    <mergeCell ref="E1987:F1987"/>
    <mergeCell ref="E1988:F1988"/>
    <mergeCell ref="E1976:F1976"/>
    <mergeCell ref="E1977:F1977"/>
    <mergeCell ref="E1978:F1978"/>
    <mergeCell ref="E1979:G1979"/>
    <mergeCell ref="A1980:G1980"/>
    <mergeCell ref="A1967:B1967"/>
    <mergeCell ref="E1970:F1970"/>
    <mergeCell ref="A1971:B1971"/>
    <mergeCell ref="E1974:F1974"/>
    <mergeCell ref="E1975:F1975"/>
    <mergeCell ref="E1962:F1962"/>
    <mergeCell ref="E1963:F1963"/>
    <mergeCell ref="E1964:F1964"/>
    <mergeCell ref="E1965:G1965"/>
    <mergeCell ref="A1966:G1966"/>
    <mergeCell ref="A1949:B1949"/>
    <mergeCell ref="E1957:F1957"/>
    <mergeCell ref="A1958:B1958"/>
    <mergeCell ref="E1960:F1960"/>
    <mergeCell ref="E1961:F1961"/>
    <mergeCell ref="E1944:F1944"/>
    <mergeCell ref="E1945:F1945"/>
    <mergeCell ref="E1946:F1946"/>
    <mergeCell ref="E1947:G1947"/>
    <mergeCell ref="A1948:G1948"/>
    <mergeCell ref="A1932:B1932"/>
    <mergeCell ref="E1938:F1938"/>
    <mergeCell ref="A1939:B1939"/>
    <mergeCell ref="E1942:F1942"/>
    <mergeCell ref="E1943:F1943"/>
    <mergeCell ref="E1927:F1927"/>
    <mergeCell ref="E1928:F1928"/>
    <mergeCell ref="E1929:F1929"/>
    <mergeCell ref="E1930:G1930"/>
    <mergeCell ref="A1931:G1931"/>
    <mergeCell ref="A1915:B1915"/>
    <mergeCell ref="E1921:F1921"/>
    <mergeCell ref="A1922:B1922"/>
    <mergeCell ref="E1925:F1925"/>
    <mergeCell ref="E1926:F1926"/>
    <mergeCell ref="E1910:F1910"/>
    <mergeCell ref="E1911:F1911"/>
    <mergeCell ref="E1912:F1912"/>
    <mergeCell ref="E1913:G1913"/>
    <mergeCell ref="A1914:G1914"/>
    <mergeCell ref="A1899:B1899"/>
    <mergeCell ref="E1904:F1904"/>
    <mergeCell ref="A1905:B1905"/>
    <mergeCell ref="E1908:F1908"/>
    <mergeCell ref="E1909:F1909"/>
    <mergeCell ref="E1894:F1894"/>
    <mergeCell ref="E1895:F1895"/>
    <mergeCell ref="E1896:F1896"/>
    <mergeCell ref="E1897:G1897"/>
    <mergeCell ref="A1898:G1898"/>
    <mergeCell ref="A1884:B1884"/>
    <mergeCell ref="E1888:F1888"/>
    <mergeCell ref="A1889:B1889"/>
    <mergeCell ref="E1892:F1892"/>
    <mergeCell ref="E1893:F1893"/>
    <mergeCell ref="E1879:F1879"/>
    <mergeCell ref="E1880:F1880"/>
    <mergeCell ref="E1881:F1881"/>
    <mergeCell ref="E1882:G1882"/>
    <mergeCell ref="A1883:G1883"/>
    <mergeCell ref="A1869:B1869"/>
    <mergeCell ref="E1873:F1873"/>
    <mergeCell ref="A1874:B1874"/>
    <mergeCell ref="E1877:F1877"/>
    <mergeCell ref="E1878:F1878"/>
    <mergeCell ref="E1864:F1864"/>
    <mergeCell ref="E1865:F1865"/>
    <mergeCell ref="E1866:F1866"/>
    <mergeCell ref="E1867:G1867"/>
    <mergeCell ref="A1868:G1868"/>
    <mergeCell ref="A1853:B1853"/>
    <mergeCell ref="E1858:F1858"/>
    <mergeCell ref="A1859:B1859"/>
    <mergeCell ref="E1862:F1862"/>
    <mergeCell ref="E1863:F1863"/>
    <mergeCell ref="E1848:F1848"/>
    <mergeCell ref="E1849:F1849"/>
    <mergeCell ref="E1850:F1850"/>
    <mergeCell ref="E1851:G1851"/>
    <mergeCell ref="A1852:G1852"/>
    <mergeCell ref="A1837:B1837"/>
    <mergeCell ref="E1841:F1841"/>
    <mergeCell ref="A1842:B1842"/>
    <mergeCell ref="E1846:F1846"/>
    <mergeCell ref="E1847:F1847"/>
    <mergeCell ref="E1832:F1832"/>
    <mergeCell ref="E1833:F1833"/>
    <mergeCell ref="E1834:F1834"/>
    <mergeCell ref="E1835:G1835"/>
    <mergeCell ref="A1836:G1836"/>
    <mergeCell ref="A1819:B1819"/>
    <mergeCell ref="E1826:F1826"/>
    <mergeCell ref="A1827:B1827"/>
    <mergeCell ref="E1830:F1830"/>
    <mergeCell ref="E1831:F1831"/>
    <mergeCell ref="E1814:F1814"/>
    <mergeCell ref="E1815:F1815"/>
    <mergeCell ref="E1816:F1816"/>
    <mergeCell ref="E1817:G1817"/>
    <mergeCell ref="A1818:G1818"/>
    <mergeCell ref="A1805:B1805"/>
    <mergeCell ref="E1808:F1808"/>
    <mergeCell ref="A1809:B1809"/>
    <mergeCell ref="E1812:F1812"/>
    <mergeCell ref="E1813:F1813"/>
    <mergeCell ref="E1800:F1800"/>
    <mergeCell ref="E1801:F1801"/>
    <mergeCell ref="E1802:F1802"/>
    <mergeCell ref="E1803:G1803"/>
    <mergeCell ref="A1804:G1804"/>
    <mergeCell ref="A1793:B1793"/>
    <mergeCell ref="E1795:F1795"/>
    <mergeCell ref="A1796:B1796"/>
    <mergeCell ref="E1798:F1798"/>
    <mergeCell ref="E1799:F1799"/>
    <mergeCell ref="E1787:F1787"/>
    <mergeCell ref="E1788:G1788"/>
    <mergeCell ref="A1789:G1789"/>
    <mergeCell ref="A1790:B1790"/>
    <mergeCell ref="E1792:F1792"/>
    <mergeCell ref="A1780:B1780"/>
    <mergeCell ref="E1783:F1783"/>
    <mergeCell ref="E1784:F1784"/>
    <mergeCell ref="E1785:F1785"/>
    <mergeCell ref="E1786:F1786"/>
    <mergeCell ref="E1773:F1773"/>
    <mergeCell ref="E1774:G1774"/>
    <mergeCell ref="A1775:G1775"/>
    <mergeCell ref="A1776:B1776"/>
    <mergeCell ref="E1779:F1779"/>
    <mergeCell ref="A1766:B1766"/>
    <mergeCell ref="E1769:F1769"/>
    <mergeCell ref="E1770:F1770"/>
    <mergeCell ref="E1771:F1771"/>
    <mergeCell ref="E1772:F1772"/>
    <mergeCell ref="E1759:F1759"/>
    <mergeCell ref="E1760:G1760"/>
    <mergeCell ref="A1761:G1761"/>
    <mergeCell ref="A1762:B1762"/>
    <mergeCell ref="E1765:F1765"/>
    <mergeCell ref="A1752:B1752"/>
    <mergeCell ref="E1755:F1755"/>
    <mergeCell ref="E1756:F1756"/>
    <mergeCell ref="E1757:F1757"/>
    <mergeCell ref="E1758:F1758"/>
    <mergeCell ref="E1745:F1745"/>
    <mergeCell ref="E1746:G1746"/>
    <mergeCell ref="A1747:G1747"/>
    <mergeCell ref="A1748:B1748"/>
    <mergeCell ref="E1751:F1751"/>
    <mergeCell ref="A1739:B1739"/>
    <mergeCell ref="E1741:F1741"/>
    <mergeCell ref="E1742:F1742"/>
    <mergeCell ref="E1743:F1743"/>
    <mergeCell ref="E1744:F1744"/>
    <mergeCell ref="E1734:F1734"/>
    <mergeCell ref="E1735:F1735"/>
    <mergeCell ref="E1736:F1736"/>
    <mergeCell ref="E1737:G1737"/>
    <mergeCell ref="A1738:G1738"/>
    <mergeCell ref="E1728:G1728"/>
    <mergeCell ref="A1729:G1729"/>
    <mergeCell ref="A1730:B1730"/>
    <mergeCell ref="E1732:F1732"/>
    <mergeCell ref="E1733:F1733"/>
    <mergeCell ref="E1723:F1723"/>
    <mergeCell ref="E1724:F1724"/>
    <mergeCell ref="E1725:F1725"/>
    <mergeCell ref="E1726:F1726"/>
    <mergeCell ref="E1727:F1727"/>
    <mergeCell ref="E1715:G1715"/>
    <mergeCell ref="A1716:G1716"/>
    <mergeCell ref="A1717:B1717"/>
    <mergeCell ref="E1719:F1719"/>
    <mergeCell ref="A1720:B1720"/>
    <mergeCell ref="E1710:F1710"/>
    <mergeCell ref="E1711:F1711"/>
    <mergeCell ref="E1712:F1712"/>
    <mergeCell ref="E1713:F1713"/>
    <mergeCell ref="E1714:F1714"/>
    <mergeCell ref="E1702:G1702"/>
    <mergeCell ref="A1703:G1703"/>
    <mergeCell ref="A1704:B1704"/>
    <mergeCell ref="E1706:F1706"/>
    <mergeCell ref="A1707:B1707"/>
    <mergeCell ref="E1697:F1697"/>
    <mergeCell ref="E1698:F1698"/>
    <mergeCell ref="E1699:F1699"/>
    <mergeCell ref="E1700:F1700"/>
    <mergeCell ref="E1701:F1701"/>
    <mergeCell ref="E1688:G1688"/>
    <mergeCell ref="A1689:G1689"/>
    <mergeCell ref="A1690:B1690"/>
    <mergeCell ref="E1693:F1693"/>
    <mergeCell ref="A1694:B1694"/>
    <mergeCell ref="E1683:F1683"/>
    <mergeCell ref="E1684:F1684"/>
    <mergeCell ref="E1685:F1685"/>
    <mergeCell ref="E1686:F1686"/>
    <mergeCell ref="E1687:F1687"/>
    <mergeCell ref="E1675:F1675"/>
    <mergeCell ref="E1676:F1676"/>
    <mergeCell ref="E1677:G1677"/>
    <mergeCell ref="A1678:G1678"/>
    <mergeCell ref="A1679:B1679"/>
    <mergeCell ref="E1668:F1668"/>
    <mergeCell ref="A1669:B1669"/>
    <mergeCell ref="E1672:F1672"/>
    <mergeCell ref="E1673:F1673"/>
    <mergeCell ref="E1674:F1674"/>
    <mergeCell ref="E1657:F1657"/>
    <mergeCell ref="E1658:F1658"/>
    <mergeCell ref="E1659:G1659"/>
    <mergeCell ref="A1660:G1660"/>
    <mergeCell ref="A1661:B1661"/>
    <mergeCell ref="E1650:F1650"/>
    <mergeCell ref="A1651:B1651"/>
    <mergeCell ref="E1654:F1654"/>
    <mergeCell ref="E1655:F1655"/>
    <mergeCell ref="E1656:F1656"/>
    <mergeCell ref="E1638:F1638"/>
    <mergeCell ref="E1639:F1639"/>
    <mergeCell ref="E1640:G1640"/>
    <mergeCell ref="A1641:G1641"/>
    <mergeCell ref="A1642:B1642"/>
    <mergeCell ref="E1631:F1631"/>
    <mergeCell ref="A1632:B1632"/>
    <mergeCell ref="E1635:F1635"/>
    <mergeCell ref="E1636:F1636"/>
    <mergeCell ref="E1637:F1637"/>
    <mergeCell ref="E1623:F1623"/>
    <mergeCell ref="E1624:F1624"/>
    <mergeCell ref="E1625:G1625"/>
    <mergeCell ref="A1626:G1626"/>
    <mergeCell ref="A1627:B1627"/>
    <mergeCell ref="E1615:F1615"/>
    <mergeCell ref="A1616:B1616"/>
    <mergeCell ref="E1620:F1620"/>
    <mergeCell ref="E1621:F1621"/>
    <mergeCell ref="E1622:F1622"/>
    <mergeCell ref="E1605:F1605"/>
    <mergeCell ref="E1606:F1606"/>
    <mergeCell ref="E1607:G1607"/>
    <mergeCell ref="A1608:G1608"/>
    <mergeCell ref="A1609:B1609"/>
    <mergeCell ref="E1593:F1593"/>
    <mergeCell ref="A1594:B1594"/>
    <mergeCell ref="E1602:F1602"/>
    <mergeCell ref="E1603:F1603"/>
    <mergeCell ref="E1604:F1604"/>
    <mergeCell ref="A1581:B1581"/>
    <mergeCell ref="E1584:F1584"/>
    <mergeCell ref="A1585:B1585"/>
    <mergeCell ref="E1589:F1589"/>
    <mergeCell ref="A1590:B1590"/>
    <mergeCell ref="E1576:F1576"/>
    <mergeCell ref="E1577:F1577"/>
    <mergeCell ref="E1578:F1578"/>
    <mergeCell ref="E1579:G1579"/>
    <mergeCell ref="A1580:G1580"/>
    <mergeCell ref="A1559:B1559"/>
    <mergeCell ref="E1562:F1562"/>
    <mergeCell ref="A1563:B1563"/>
    <mergeCell ref="E1574:F1574"/>
    <mergeCell ref="E1575:F1575"/>
    <mergeCell ref="A1544:G1544"/>
    <mergeCell ref="A1545:B1545"/>
    <mergeCell ref="E1548:F1548"/>
    <mergeCell ref="A1549:B1549"/>
    <mergeCell ref="E1558:F1558"/>
    <mergeCell ref="E1539:F1539"/>
    <mergeCell ref="E1540:F1540"/>
    <mergeCell ref="E1541:F1541"/>
    <mergeCell ref="E1542:F1542"/>
    <mergeCell ref="E1543:G1543"/>
    <mergeCell ref="E1522:F1522"/>
    <mergeCell ref="A1523:B1523"/>
    <mergeCell ref="E1526:F1526"/>
    <mergeCell ref="A1527:B1527"/>
    <mergeCell ref="E1538:F1538"/>
    <mergeCell ref="E1508:G1508"/>
    <mergeCell ref="A1509:G1509"/>
    <mergeCell ref="A1510:B1510"/>
    <mergeCell ref="E1513:F1513"/>
    <mergeCell ref="A1514:B1514"/>
    <mergeCell ref="E1503:F1503"/>
    <mergeCell ref="E1504:F1504"/>
    <mergeCell ref="E1505:F1505"/>
    <mergeCell ref="E1506:F1506"/>
    <mergeCell ref="E1507:F1507"/>
    <mergeCell ref="E1493:G1493"/>
    <mergeCell ref="A1494:G1494"/>
    <mergeCell ref="A1495:B1495"/>
    <mergeCell ref="E1499:F1499"/>
    <mergeCell ref="A1500:B1500"/>
    <mergeCell ref="E1488:F1488"/>
    <mergeCell ref="E1489:F1489"/>
    <mergeCell ref="E1490:F1490"/>
    <mergeCell ref="E1491:F1491"/>
    <mergeCell ref="E1492:F1492"/>
    <mergeCell ref="E1478:G1478"/>
    <mergeCell ref="A1479:G1479"/>
    <mergeCell ref="A1480:B1480"/>
    <mergeCell ref="E1484:F1484"/>
    <mergeCell ref="A1485:B1485"/>
    <mergeCell ref="E1473:F1473"/>
    <mergeCell ref="E1474:F1474"/>
    <mergeCell ref="E1475:F1475"/>
    <mergeCell ref="E1476:F1476"/>
    <mergeCell ref="E1477:F1477"/>
    <mergeCell ref="E1462:G1462"/>
    <mergeCell ref="A1463:G1463"/>
    <mergeCell ref="A1464:B1464"/>
    <mergeCell ref="E1469:F1469"/>
    <mergeCell ref="A1470:B1470"/>
    <mergeCell ref="E1457:F1457"/>
    <mergeCell ref="E1458:F1458"/>
    <mergeCell ref="E1459:F1459"/>
    <mergeCell ref="E1460:F1460"/>
    <mergeCell ref="E1461:F1461"/>
    <mergeCell ref="E1446:G1446"/>
    <mergeCell ref="A1447:G1447"/>
    <mergeCell ref="A1448:B1448"/>
    <mergeCell ref="E1453:F1453"/>
    <mergeCell ref="A1454:B1454"/>
    <mergeCell ref="E1441:F1441"/>
    <mergeCell ref="E1442:F1442"/>
    <mergeCell ref="E1443:F1443"/>
    <mergeCell ref="E1444:F1444"/>
    <mergeCell ref="E1445:F1445"/>
    <mergeCell ref="E1430:G1430"/>
    <mergeCell ref="A1431:G1431"/>
    <mergeCell ref="A1432:B1432"/>
    <mergeCell ref="E1437:F1437"/>
    <mergeCell ref="A1438:B1438"/>
    <mergeCell ref="E1425:F1425"/>
    <mergeCell ref="E1426:F1426"/>
    <mergeCell ref="E1427:F1427"/>
    <mergeCell ref="E1428:F1428"/>
    <mergeCell ref="E1429:F1429"/>
    <mergeCell ref="E1414:G1414"/>
    <mergeCell ref="A1415:G1415"/>
    <mergeCell ref="A1416:B1416"/>
    <mergeCell ref="E1421:F1421"/>
    <mergeCell ref="A1422:B1422"/>
    <mergeCell ref="E1409:F1409"/>
    <mergeCell ref="E1410:F1410"/>
    <mergeCell ref="E1411:F1411"/>
    <mergeCell ref="E1412:F1412"/>
    <mergeCell ref="E1413:F1413"/>
    <mergeCell ref="E1399:G1399"/>
    <mergeCell ref="A1400:G1400"/>
    <mergeCell ref="A1401:B1401"/>
    <mergeCell ref="E1405:F1405"/>
    <mergeCell ref="A1406:B1406"/>
    <mergeCell ref="E1394:F1394"/>
    <mergeCell ref="E1395:F1395"/>
    <mergeCell ref="E1396:F1396"/>
    <mergeCell ref="E1397:F1397"/>
    <mergeCell ref="E1398:F1398"/>
    <mergeCell ref="E1383:G1383"/>
    <mergeCell ref="A1384:G1384"/>
    <mergeCell ref="A1385:B1385"/>
    <mergeCell ref="E1390:F1390"/>
    <mergeCell ref="A1391:B1391"/>
    <mergeCell ref="E1378:F1378"/>
    <mergeCell ref="E1379:F1379"/>
    <mergeCell ref="E1380:F1380"/>
    <mergeCell ref="E1381:F1381"/>
    <mergeCell ref="E1382:F1382"/>
    <mergeCell ref="E1367:G1367"/>
    <mergeCell ref="A1368:G1368"/>
    <mergeCell ref="A1369:B1369"/>
    <mergeCell ref="E1374:F1374"/>
    <mergeCell ref="A1375:B1375"/>
    <mergeCell ref="E1362:F1362"/>
    <mergeCell ref="E1363:F1363"/>
    <mergeCell ref="E1364:F1364"/>
    <mergeCell ref="E1365:F1365"/>
    <mergeCell ref="E1366:F1366"/>
    <mergeCell ref="E1352:G1352"/>
    <mergeCell ref="A1353:G1353"/>
    <mergeCell ref="A1354:B1354"/>
    <mergeCell ref="E1358:F1358"/>
    <mergeCell ref="A1359:B1359"/>
    <mergeCell ref="E1347:F1347"/>
    <mergeCell ref="E1348:F1348"/>
    <mergeCell ref="E1349:F1349"/>
    <mergeCell ref="E1350:F1350"/>
    <mergeCell ref="E1351:F1351"/>
    <mergeCell ref="E1337:G1337"/>
    <mergeCell ref="A1338:G1338"/>
    <mergeCell ref="A1339:B1339"/>
    <mergeCell ref="E1343:F1343"/>
    <mergeCell ref="A1344:B1344"/>
    <mergeCell ref="E1332:F1332"/>
    <mergeCell ref="E1333:F1333"/>
    <mergeCell ref="E1334:F1334"/>
    <mergeCell ref="E1335:F1335"/>
    <mergeCell ref="E1336:F1336"/>
    <mergeCell ref="E1321:G1321"/>
    <mergeCell ref="A1322:G1322"/>
    <mergeCell ref="A1323:B1323"/>
    <mergeCell ref="E1328:F1328"/>
    <mergeCell ref="A1329:B1329"/>
    <mergeCell ref="E1316:F1316"/>
    <mergeCell ref="E1317:F1317"/>
    <mergeCell ref="E1318:F1318"/>
    <mergeCell ref="E1319:F1319"/>
    <mergeCell ref="E1320:F1320"/>
    <mergeCell ref="E1306:G1306"/>
    <mergeCell ref="A1307:G1307"/>
    <mergeCell ref="A1308:B1308"/>
    <mergeCell ref="E1312:F1312"/>
    <mergeCell ref="A1313:B1313"/>
    <mergeCell ref="E1301:F1301"/>
    <mergeCell ref="E1302:F1302"/>
    <mergeCell ref="E1303:F1303"/>
    <mergeCell ref="E1304:F1304"/>
    <mergeCell ref="E1305:F1305"/>
    <mergeCell ref="E1291:G1291"/>
    <mergeCell ref="A1292:G1292"/>
    <mergeCell ref="A1293:B1293"/>
    <mergeCell ref="E1297:F1297"/>
    <mergeCell ref="A1298:B1298"/>
    <mergeCell ref="E1286:F1286"/>
    <mergeCell ref="E1287:F1287"/>
    <mergeCell ref="E1288:F1288"/>
    <mergeCell ref="E1289:F1289"/>
    <mergeCell ref="E1290:F1290"/>
    <mergeCell ref="E1276:G1276"/>
    <mergeCell ref="A1277:G1277"/>
    <mergeCell ref="A1278:B1278"/>
    <mergeCell ref="E1282:F1282"/>
    <mergeCell ref="A1283:B1283"/>
    <mergeCell ref="E1271:F1271"/>
    <mergeCell ref="E1272:F1272"/>
    <mergeCell ref="E1273:F1273"/>
    <mergeCell ref="E1274:F1274"/>
    <mergeCell ref="E1275:F1275"/>
    <mergeCell ref="E1260:G1260"/>
    <mergeCell ref="A1261:G1261"/>
    <mergeCell ref="A1262:B1262"/>
    <mergeCell ref="E1267:F1267"/>
    <mergeCell ref="A1268:B1268"/>
    <mergeCell ref="E1255:F1255"/>
    <mergeCell ref="E1256:F1256"/>
    <mergeCell ref="E1257:F1257"/>
    <mergeCell ref="E1258:F1258"/>
    <mergeCell ref="E1259:F1259"/>
    <mergeCell ref="E1244:G1244"/>
    <mergeCell ref="A1245:G1245"/>
    <mergeCell ref="A1246:B1246"/>
    <mergeCell ref="E1251:F1251"/>
    <mergeCell ref="A1252:B1252"/>
    <mergeCell ref="E1239:F1239"/>
    <mergeCell ref="E1240:F1240"/>
    <mergeCell ref="E1241:F1241"/>
    <mergeCell ref="E1242:F1242"/>
    <mergeCell ref="E1243:F1243"/>
    <mergeCell ref="E1228:G1228"/>
    <mergeCell ref="A1229:G1229"/>
    <mergeCell ref="A1230:B1230"/>
    <mergeCell ref="E1235:F1235"/>
    <mergeCell ref="A1236:B1236"/>
    <mergeCell ref="E1223:F1223"/>
    <mergeCell ref="E1224:F1224"/>
    <mergeCell ref="E1225:F1225"/>
    <mergeCell ref="E1226:F1226"/>
    <mergeCell ref="E1227:F1227"/>
    <mergeCell ref="E1209:F1209"/>
    <mergeCell ref="E1210:F1210"/>
    <mergeCell ref="E1211:G1211"/>
    <mergeCell ref="A1212:G1212"/>
    <mergeCell ref="A1213:B1213"/>
    <mergeCell ref="E1202:F1202"/>
    <mergeCell ref="A1203:B1203"/>
    <mergeCell ref="E1206:F1206"/>
    <mergeCell ref="E1207:F1207"/>
    <mergeCell ref="E1208:F1208"/>
    <mergeCell ref="E1195:F1195"/>
    <mergeCell ref="E1196:F1196"/>
    <mergeCell ref="E1197:G1197"/>
    <mergeCell ref="A1198:G1198"/>
    <mergeCell ref="A1199:B1199"/>
    <mergeCell ref="E1188:F1188"/>
    <mergeCell ref="A1189:B1189"/>
    <mergeCell ref="E1192:F1192"/>
    <mergeCell ref="E1193:F1193"/>
    <mergeCell ref="E1194:F1194"/>
    <mergeCell ref="E1181:F1181"/>
    <mergeCell ref="E1182:F1182"/>
    <mergeCell ref="E1183:G1183"/>
    <mergeCell ref="A1184:G1184"/>
    <mergeCell ref="A1185:B1185"/>
    <mergeCell ref="E1174:F1174"/>
    <mergeCell ref="A1175:B1175"/>
    <mergeCell ref="E1178:F1178"/>
    <mergeCell ref="E1179:F1179"/>
    <mergeCell ref="E1180:F1180"/>
    <mergeCell ref="E1167:F1167"/>
    <mergeCell ref="E1168:F1168"/>
    <mergeCell ref="E1169:G1169"/>
    <mergeCell ref="A1170:G1170"/>
    <mergeCell ref="A1171:B1171"/>
    <mergeCell ref="E1160:F1160"/>
    <mergeCell ref="A1161:B1161"/>
    <mergeCell ref="E1164:F1164"/>
    <mergeCell ref="E1165:F1165"/>
    <mergeCell ref="E1166:F1166"/>
    <mergeCell ref="E1153:F1153"/>
    <mergeCell ref="E1154:F1154"/>
    <mergeCell ref="E1155:G1155"/>
    <mergeCell ref="A1156:G1156"/>
    <mergeCell ref="A1157:B1157"/>
    <mergeCell ref="E1146:F1146"/>
    <mergeCell ref="A1147:B1147"/>
    <mergeCell ref="E1150:F1150"/>
    <mergeCell ref="E1151:F1151"/>
    <mergeCell ref="E1152:F1152"/>
    <mergeCell ref="E1139:F1139"/>
    <mergeCell ref="E1140:F1140"/>
    <mergeCell ref="E1141:G1141"/>
    <mergeCell ref="A1142:G1142"/>
    <mergeCell ref="A1143:B1143"/>
    <mergeCell ref="E1132:F1132"/>
    <mergeCell ref="A1133:B1133"/>
    <mergeCell ref="E1136:F1136"/>
    <mergeCell ref="E1137:F1137"/>
    <mergeCell ref="E1138:F1138"/>
    <mergeCell ref="E1123:F1123"/>
    <mergeCell ref="E1124:F1124"/>
    <mergeCell ref="E1125:G1125"/>
    <mergeCell ref="A1126:G1126"/>
    <mergeCell ref="A1127:B1127"/>
    <mergeCell ref="E1116:F1116"/>
    <mergeCell ref="A1117:B1117"/>
    <mergeCell ref="E1120:F1120"/>
    <mergeCell ref="E1121:F1121"/>
    <mergeCell ref="E1122:F1122"/>
    <mergeCell ref="E1107:F1107"/>
    <mergeCell ref="E1108:F1108"/>
    <mergeCell ref="E1109:G1109"/>
    <mergeCell ref="A1110:G1110"/>
    <mergeCell ref="A1111:B1111"/>
    <mergeCell ref="E1100:F1100"/>
    <mergeCell ref="A1101:B1101"/>
    <mergeCell ref="E1104:F1104"/>
    <mergeCell ref="E1105:F1105"/>
    <mergeCell ref="E1106:F1106"/>
    <mergeCell ref="E1091:F1091"/>
    <mergeCell ref="E1092:F1092"/>
    <mergeCell ref="E1093:G1093"/>
    <mergeCell ref="A1094:G1094"/>
    <mergeCell ref="A1095:B1095"/>
    <mergeCell ref="E1084:F1084"/>
    <mergeCell ref="A1085:B1085"/>
    <mergeCell ref="E1088:F1088"/>
    <mergeCell ref="E1089:F1089"/>
    <mergeCell ref="E1090:F1090"/>
    <mergeCell ref="E1075:F1075"/>
    <mergeCell ref="E1076:F1076"/>
    <mergeCell ref="E1077:G1077"/>
    <mergeCell ref="A1078:G1078"/>
    <mergeCell ref="A1079:B1079"/>
    <mergeCell ref="E1068:F1068"/>
    <mergeCell ref="A1069:B1069"/>
    <mergeCell ref="E1072:F1072"/>
    <mergeCell ref="E1073:F1073"/>
    <mergeCell ref="E1074:F1074"/>
    <mergeCell ref="E1059:F1059"/>
    <mergeCell ref="E1060:F1060"/>
    <mergeCell ref="E1061:G1061"/>
    <mergeCell ref="A1062:G1062"/>
    <mergeCell ref="A1063:B1063"/>
    <mergeCell ref="E1052:F1052"/>
    <mergeCell ref="A1053:B1053"/>
    <mergeCell ref="E1056:F1056"/>
    <mergeCell ref="E1057:F1057"/>
    <mergeCell ref="E1058:F1058"/>
    <mergeCell ref="E1045:F1045"/>
    <mergeCell ref="E1046:F1046"/>
    <mergeCell ref="E1047:G1047"/>
    <mergeCell ref="A1048:G1048"/>
    <mergeCell ref="A1049:B1049"/>
    <mergeCell ref="E1038:F1038"/>
    <mergeCell ref="A1039:B1039"/>
    <mergeCell ref="E1042:F1042"/>
    <mergeCell ref="E1043:F1043"/>
    <mergeCell ref="E1044:F1044"/>
    <mergeCell ref="E1031:F1031"/>
    <mergeCell ref="E1032:F1032"/>
    <mergeCell ref="E1033:G1033"/>
    <mergeCell ref="A1034:G1034"/>
    <mergeCell ref="A1035:B1035"/>
    <mergeCell ref="E1024:F1024"/>
    <mergeCell ref="A1025:B1025"/>
    <mergeCell ref="E1028:F1028"/>
    <mergeCell ref="E1029:F1029"/>
    <mergeCell ref="E1030:F1030"/>
    <mergeCell ref="E1015:F1015"/>
    <mergeCell ref="E1016:F1016"/>
    <mergeCell ref="E1017:G1017"/>
    <mergeCell ref="A1018:G1018"/>
    <mergeCell ref="A1019:B1019"/>
    <mergeCell ref="E1008:F1008"/>
    <mergeCell ref="A1009:B1009"/>
    <mergeCell ref="E1012:F1012"/>
    <mergeCell ref="E1013:F1013"/>
    <mergeCell ref="E1014:F1014"/>
    <mergeCell ref="E999:F999"/>
    <mergeCell ref="E1000:F1000"/>
    <mergeCell ref="E1001:G1001"/>
    <mergeCell ref="A1002:G1002"/>
    <mergeCell ref="A1003:B1003"/>
    <mergeCell ref="E992:F992"/>
    <mergeCell ref="A993:B993"/>
    <mergeCell ref="E996:F996"/>
    <mergeCell ref="E997:F997"/>
    <mergeCell ref="E998:F998"/>
    <mergeCell ref="E983:F983"/>
    <mergeCell ref="E984:F984"/>
    <mergeCell ref="E985:G985"/>
    <mergeCell ref="A986:G986"/>
    <mergeCell ref="A987:B987"/>
    <mergeCell ref="A977:G977"/>
    <mergeCell ref="A978:B978"/>
    <mergeCell ref="E980:F980"/>
    <mergeCell ref="E981:F981"/>
    <mergeCell ref="E982:F982"/>
    <mergeCell ref="E972:F972"/>
    <mergeCell ref="E973:F973"/>
    <mergeCell ref="E974:F974"/>
    <mergeCell ref="E975:F975"/>
    <mergeCell ref="E976:G976"/>
    <mergeCell ref="A962:G962"/>
    <mergeCell ref="A963:B963"/>
    <mergeCell ref="E967:F967"/>
    <mergeCell ref="A968:B968"/>
    <mergeCell ref="E971:F971"/>
    <mergeCell ref="E957:F957"/>
    <mergeCell ref="E958:F958"/>
    <mergeCell ref="E959:F959"/>
    <mergeCell ref="E960:F960"/>
    <mergeCell ref="E961:G961"/>
    <mergeCell ref="A948:G948"/>
    <mergeCell ref="A949:B949"/>
    <mergeCell ref="E952:F952"/>
    <mergeCell ref="A953:B953"/>
    <mergeCell ref="E956:F956"/>
    <mergeCell ref="E943:F943"/>
    <mergeCell ref="E944:F944"/>
    <mergeCell ref="E945:F945"/>
    <mergeCell ref="E946:F946"/>
    <mergeCell ref="E947:G947"/>
    <mergeCell ref="A934:G934"/>
    <mergeCell ref="A935:B935"/>
    <mergeCell ref="E938:F938"/>
    <mergeCell ref="A939:B939"/>
    <mergeCell ref="E942:F942"/>
    <mergeCell ref="E929:F929"/>
    <mergeCell ref="E930:F930"/>
    <mergeCell ref="E931:F931"/>
    <mergeCell ref="E932:F932"/>
    <mergeCell ref="E933:G933"/>
    <mergeCell ref="E921:F921"/>
    <mergeCell ref="A922:B922"/>
    <mergeCell ref="E925:F925"/>
    <mergeCell ref="A926:B926"/>
    <mergeCell ref="E928:F928"/>
    <mergeCell ref="E915:F915"/>
    <mergeCell ref="E916:F916"/>
    <mergeCell ref="E917:G917"/>
    <mergeCell ref="A918:G918"/>
    <mergeCell ref="A919:B919"/>
    <mergeCell ref="E908:F908"/>
    <mergeCell ref="A909:B909"/>
    <mergeCell ref="E912:F912"/>
    <mergeCell ref="E913:F913"/>
    <mergeCell ref="E914:F914"/>
    <mergeCell ref="E902:F902"/>
    <mergeCell ref="E903:F903"/>
    <mergeCell ref="E904:G904"/>
    <mergeCell ref="A905:G905"/>
    <mergeCell ref="A906:B906"/>
    <mergeCell ref="E895:F895"/>
    <mergeCell ref="A896:B896"/>
    <mergeCell ref="E899:F899"/>
    <mergeCell ref="E900:F900"/>
    <mergeCell ref="E901:F901"/>
    <mergeCell ref="E887:G887"/>
    <mergeCell ref="A888:G888"/>
    <mergeCell ref="A889:B889"/>
    <mergeCell ref="E892:F892"/>
    <mergeCell ref="A893:B893"/>
    <mergeCell ref="E882:F882"/>
    <mergeCell ref="E883:F883"/>
    <mergeCell ref="E884:F884"/>
    <mergeCell ref="E885:F885"/>
    <mergeCell ref="E886:F886"/>
    <mergeCell ref="A872:B872"/>
    <mergeCell ref="E875:F875"/>
    <mergeCell ref="A876:B876"/>
    <mergeCell ref="E878:F878"/>
    <mergeCell ref="A879:B879"/>
    <mergeCell ref="E867:F867"/>
    <mergeCell ref="E868:F868"/>
    <mergeCell ref="E869:F869"/>
    <mergeCell ref="E870:G870"/>
    <mergeCell ref="A871:G871"/>
    <mergeCell ref="E861:G861"/>
    <mergeCell ref="A862:G862"/>
    <mergeCell ref="A863:B863"/>
    <mergeCell ref="E865:F865"/>
    <mergeCell ref="E866:F866"/>
    <mergeCell ref="E856:F856"/>
    <mergeCell ref="E857:F857"/>
    <mergeCell ref="E858:F858"/>
    <mergeCell ref="E859:F859"/>
    <mergeCell ref="E860:F860"/>
    <mergeCell ref="A848:B848"/>
    <mergeCell ref="E850:F850"/>
    <mergeCell ref="A851:B851"/>
    <mergeCell ref="E853:F853"/>
    <mergeCell ref="A854:B854"/>
    <mergeCell ref="E843:F843"/>
    <mergeCell ref="E844:F844"/>
    <mergeCell ref="E845:F845"/>
    <mergeCell ref="E846:G846"/>
    <mergeCell ref="A847:G847"/>
    <mergeCell ref="A836:B836"/>
    <mergeCell ref="E838:F838"/>
    <mergeCell ref="A839:B839"/>
    <mergeCell ref="E841:F841"/>
    <mergeCell ref="E842:F842"/>
    <mergeCell ref="E830:F830"/>
    <mergeCell ref="E831:G831"/>
    <mergeCell ref="A832:G832"/>
    <mergeCell ref="A833:B833"/>
    <mergeCell ref="E835:F835"/>
    <mergeCell ref="A823:B823"/>
    <mergeCell ref="E826:F826"/>
    <mergeCell ref="E827:F827"/>
    <mergeCell ref="E828:F828"/>
    <mergeCell ref="E829:F829"/>
    <mergeCell ref="E817:F817"/>
    <mergeCell ref="E818:G818"/>
    <mergeCell ref="A819:G819"/>
    <mergeCell ref="A820:B820"/>
    <mergeCell ref="E822:F822"/>
    <mergeCell ref="A810:B810"/>
    <mergeCell ref="E813:F813"/>
    <mergeCell ref="E814:F814"/>
    <mergeCell ref="E815:F815"/>
    <mergeCell ref="E816:F816"/>
    <mergeCell ref="E804:F804"/>
    <mergeCell ref="E805:G805"/>
    <mergeCell ref="A806:G806"/>
    <mergeCell ref="A807:B807"/>
    <mergeCell ref="E809:F809"/>
    <mergeCell ref="A797:B797"/>
    <mergeCell ref="E800:F800"/>
    <mergeCell ref="E801:F801"/>
    <mergeCell ref="E802:F802"/>
    <mergeCell ref="E803:F803"/>
    <mergeCell ref="E791:F791"/>
    <mergeCell ref="E792:G792"/>
    <mergeCell ref="A793:G793"/>
    <mergeCell ref="A794:B794"/>
    <mergeCell ref="E796:F796"/>
    <mergeCell ref="A784:B784"/>
    <mergeCell ref="E787:F787"/>
    <mergeCell ref="E788:F788"/>
    <mergeCell ref="E789:F789"/>
    <mergeCell ref="E790:F790"/>
    <mergeCell ref="E778:F778"/>
    <mergeCell ref="E779:G779"/>
    <mergeCell ref="A780:G780"/>
    <mergeCell ref="A781:B781"/>
    <mergeCell ref="E783:F783"/>
    <mergeCell ref="A771:B771"/>
    <mergeCell ref="E774:F774"/>
    <mergeCell ref="E775:F775"/>
    <mergeCell ref="E776:F776"/>
    <mergeCell ref="E777:F777"/>
    <mergeCell ref="E765:F765"/>
    <mergeCell ref="E766:G766"/>
    <mergeCell ref="A767:G767"/>
    <mergeCell ref="A768:B768"/>
    <mergeCell ref="E770:F770"/>
    <mergeCell ref="A758:B758"/>
    <mergeCell ref="E761:F761"/>
    <mergeCell ref="E762:F762"/>
    <mergeCell ref="E763:F763"/>
    <mergeCell ref="E764:F764"/>
    <mergeCell ref="E752:F752"/>
    <mergeCell ref="E753:G753"/>
    <mergeCell ref="A754:G754"/>
    <mergeCell ref="A755:B755"/>
    <mergeCell ref="E757:F757"/>
    <mergeCell ref="A745:B745"/>
    <mergeCell ref="E748:F748"/>
    <mergeCell ref="E749:F749"/>
    <mergeCell ref="E750:F750"/>
    <mergeCell ref="E751:F751"/>
    <mergeCell ref="E739:F739"/>
    <mergeCell ref="E740:G740"/>
    <mergeCell ref="A741:G741"/>
    <mergeCell ref="A742:B742"/>
    <mergeCell ref="E744:F744"/>
    <mergeCell ref="A732:B732"/>
    <mergeCell ref="E735:F735"/>
    <mergeCell ref="E736:F736"/>
    <mergeCell ref="E737:F737"/>
    <mergeCell ref="E738:F738"/>
    <mergeCell ref="E726:F726"/>
    <mergeCell ref="E727:G727"/>
    <mergeCell ref="A728:G728"/>
    <mergeCell ref="A729:B729"/>
    <mergeCell ref="E731:F731"/>
    <mergeCell ref="A720:B720"/>
    <mergeCell ref="E722:F722"/>
    <mergeCell ref="E723:F723"/>
    <mergeCell ref="E724:F724"/>
    <mergeCell ref="E725:F725"/>
    <mergeCell ref="A712:G712"/>
    <mergeCell ref="A713:B713"/>
    <mergeCell ref="E715:F715"/>
    <mergeCell ref="A716:B716"/>
    <mergeCell ref="E719:F719"/>
    <mergeCell ref="E707:F707"/>
    <mergeCell ref="E708:F708"/>
    <mergeCell ref="E709:F709"/>
    <mergeCell ref="E710:F710"/>
    <mergeCell ref="E711:G711"/>
    <mergeCell ref="E699:F699"/>
    <mergeCell ref="A700:B700"/>
    <mergeCell ref="E703:F703"/>
    <mergeCell ref="A704:B704"/>
    <mergeCell ref="E706:F706"/>
    <mergeCell ref="E693:F693"/>
    <mergeCell ref="E694:F694"/>
    <mergeCell ref="E695:G695"/>
    <mergeCell ref="A696:G696"/>
    <mergeCell ref="A697:B697"/>
    <mergeCell ref="E686:F686"/>
    <mergeCell ref="A687:B687"/>
    <mergeCell ref="E690:F690"/>
    <mergeCell ref="E691:F691"/>
    <mergeCell ref="E692:F692"/>
    <mergeCell ref="E679:F679"/>
    <mergeCell ref="E680:F680"/>
    <mergeCell ref="E681:G681"/>
    <mergeCell ref="A682:G682"/>
    <mergeCell ref="A683:B683"/>
    <mergeCell ref="E672:F672"/>
    <mergeCell ref="A673:B673"/>
    <mergeCell ref="E676:F676"/>
    <mergeCell ref="E677:F677"/>
    <mergeCell ref="E678:F678"/>
    <mergeCell ref="E666:F666"/>
    <mergeCell ref="E667:F667"/>
    <mergeCell ref="E668:G668"/>
    <mergeCell ref="A669:G669"/>
    <mergeCell ref="A670:B670"/>
    <mergeCell ref="E659:F659"/>
    <mergeCell ref="A660:B660"/>
    <mergeCell ref="E663:F663"/>
    <mergeCell ref="E664:F664"/>
    <mergeCell ref="E665:F665"/>
    <mergeCell ref="E653:F653"/>
    <mergeCell ref="E654:F654"/>
    <mergeCell ref="E655:G655"/>
    <mergeCell ref="A656:G656"/>
    <mergeCell ref="A657:B657"/>
    <mergeCell ref="A646:G646"/>
    <mergeCell ref="A647:B647"/>
    <mergeCell ref="E650:F650"/>
    <mergeCell ref="E651:F651"/>
    <mergeCell ref="E652:F652"/>
    <mergeCell ref="E641:F641"/>
    <mergeCell ref="E642:F642"/>
    <mergeCell ref="E643:F643"/>
    <mergeCell ref="E644:F644"/>
    <mergeCell ref="E645:G645"/>
    <mergeCell ref="E634:F634"/>
    <mergeCell ref="E635:G635"/>
    <mergeCell ref="A636:G636"/>
    <mergeCell ref="A637:B637"/>
    <mergeCell ref="E640:F640"/>
    <mergeCell ref="A627:B627"/>
    <mergeCell ref="E630:F630"/>
    <mergeCell ref="E631:F631"/>
    <mergeCell ref="E632:F632"/>
    <mergeCell ref="E633:F633"/>
    <mergeCell ref="E622:F622"/>
    <mergeCell ref="E623:F623"/>
    <mergeCell ref="E624:F624"/>
    <mergeCell ref="E625:G625"/>
    <mergeCell ref="A626:G626"/>
    <mergeCell ref="A615:B615"/>
    <mergeCell ref="E617:F617"/>
    <mergeCell ref="A618:B618"/>
    <mergeCell ref="E620:F620"/>
    <mergeCell ref="E621:F621"/>
    <mergeCell ref="E610:F610"/>
    <mergeCell ref="E611:F611"/>
    <mergeCell ref="E612:F612"/>
    <mergeCell ref="E613:G613"/>
    <mergeCell ref="A614:G614"/>
    <mergeCell ref="A601:B601"/>
    <mergeCell ref="E604:F604"/>
    <mergeCell ref="A605:B605"/>
    <mergeCell ref="E608:F608"/>
    <mergeCell ref="E609:F609"/>
    <mergeCell ref="E596:F596"/>
    <mergeCell ref="E597:F597"/>
    <mergeCell ref="E598:F598"/>
    <mergeCell ref="E599:G599"/>
    <mergeCell ref="A600:G600"/>
    <mergeCell ref="A587:B587"/>
    <mergeCell ref="E590:F590"/>
    <mergeCell ref="A591:B591"/>
    <mergeCell ref="E594:F594"/>
    <mergeCell ref="E595:F595"/>
    <mergeCell ref="E582:F582"/>
    <mergeCell ref="E583:F583"/>
    <mergeCell ref="E584:F584"/>
    <mergeCell ref="E585:G585"/>
    <mergeCell ref="A586:G586"/>
    <mergeCell ref="A573:B573"/>
    <mergeCell ref="E576:F576"/>
    <mergeCell ref="A577:B577"/>
    <mergeCell ref="E580:F580"/>
    <mergeCell ref="E581:F581"/>
    <mergeCell ref="E568:F568"/>
    <mergeCell ref="E569:F569"/>
    <mergeCell ref="E570:F570"/>
    <mergeCell ref="E571:G571"/>
    <mergeCell ref="A572:G572"/>
    <mergeCell ref="E556:G556"/>
    <mergeCell ref="A557:G557"/>
    <mergeCell ref="A558:B558"/>
    <mergeCell ref="E566:F566"/>
    <mergeCell ref="E567:F567"/>
    <mergeCell ref="E551:F551"/>
    <mergeCell ref="E552:F552"/>
    <mergeCell ref="E553:F553"/>
    <mergeCell ref="E554:F554"/>
    <mergeCell ref="E555:F555"/>
    <mergeCell ref="E543:G543"/>
    <mergeCell ref="A544:G544"/>
    <mergeCell ref="A545:B545"/>
    <mergeCell ref="E547:F547"/>
    <mergeCell ref="A548:B548"/>
    <mergeCell ref="E538:F538"/>
    <mergeCell ref="E539:F539"/>
    <mergeCell ref="E540:F540"/>
    <mergeCell ref="E541:F541"/>
    <mergeCell ref="E542:F542"/>
    <mergeCell ref="A529:B529"/>
    <mergeCell ref="E531:F531"/>
    <mergeCell ref="A532:B532"/>
    <mergeCell ref="E535:F535"/>
    <mergeCell ref="A536:B536"/>
    <mergeCell ref="E524:F524"/>
    <mergeCell ref="E525:F525"/>
    <mergeCell ref="E526:F526"/>
    <mergeCell ref="E527:G527"/>
    <mergeCell ref="A528:G528"/>
    <mergeCell ref="A516:B516"/>
    <mergeCell ref="E519:F519"/>
    <mergeCell ref="A520:B520"/>
    <mergeCell ref="E522:F522"/>
    <mergeCell ref="E523:F523"/>
    <mergeCell ref="E510:F510"/>
    <mergeCell ref="E511:G511"/>
    <mergeCell ref="A512:G512"/>
    <mergeCell ref="A513:B513"/>
    <mergeCell ref="E515:F515"/>
    <mergeCell ref="A504:B504"/>
    <mergeCell ref="E506:F506"/>
    <mergeCell ref="E507:F507"/>
    <mergeCell ref="E508:F508"/>
    <mergeCell ref="E509:F509"/>
    <mergeCell ref="A496:G496"/>
    <mergeCell ref="A497:B497"/>
    <mergeCell ref="E499:F499"/>
    <mergeCell ref="A500:B500"/>
    <mergeCell ref="E503:F503"/>
    <mergeCell ref="E491:F491"/>
    <mergeCell ref="E492:F492"/>
    <mergeCell ref="E493:F493"/>
    <mergeCell ref="E494:F494"/>
    <mergeCell ref="E495:G495"/>
    <mergeCell ref="E483:F483"/>
    <mergeCell ref="A484:B484"/>
    <mergeCell ref="E486:F486"/>
    <mergeCell ref="A487:B487"/>
    <mergeCell ref="E490:F490"/>
    <mergeCell ref="E476:F476"/>
    <mergeCell ref="E477:F477"/>
    <mergeCell ref="E478:G478"/>
    <mergeCell ref="A479:G479"/>
    <mergeCell ref="A480:B480"/>
    <mergeCell ref="E469:F469"/>
    <mergeCell ref="A470:B470"/>
    <mergeCell ref="E473:F473"/>
    <mergeCell ref="E474:F474"/>
    <mergeCell ref="E475:F475"/>
    <mergeCell ref="E461:G461"/>
    <mergeCell ref="A462:G462"/>
    <mergeCell ref="A463:B463"/>
    <mergeCell ref="E466:F466"/>
    <mergeCell ref="A467:B467"/>
    <mergeCell ref="E456:F456"/>
    <mergeCell ref="E457:F457"/>
    <mergeCell ref="E458:F458"/>
    <mergeCell ref="E459:F459"/>
    <mergeCell ref="E460:F460"/>
    <mergeCell ref="E448:G448"/>
    <mergeCell ref="A449:G449"/>
    <mergeCell ref="A450:B450"/>
    <mergeCell ref="E452:F452"/>
    <mergeCell ref="A453:B453"/>
    <mergeCell ref="E443:F443"/>
    <mergeCell ref="E444:F444"/>
    <mergeCell ref="E445:F445"/>
    <mergeCell ref="E446:F446"/>
    <mergeCell ref="E447:F447"/>
    <mergeCell ref="E435:G435"/>
    <mergeCell ref="A436:G436"/>
    <mergeCell ref="A437:B437"/>
    <mergeCell ref="E439:F439"/>
    <mergeCell ref="A440:B440"/>
    <mergeCell ref="E430:F430"/>
    <mergeCell ref="E431:F431"/>
    <mergeCell ref="E432:F432"/>
    <mergeCell ref="E433:F433"/>
    <mergeCell ref="E434:F434"/>
    <mergeCell ref="A421:B421"/>
    <mergeCell ref="E423:F423"/>
    <mergeCell ref="A424:B424"/>
    <mergeCell ref="E427:F427"/>
    <mergeCell ref="A428:B428"/>
    <mergeCell ref="E416:F416"/>
    <mergeCell ref="E417:F417"/>
    <mergeCell ref="E418:F418"/>
    <mergeCell ref="E419:G419"/>
    <mergeCell ref="A420:G420"/>
    <mergeCell ref="A406:B406"/>
    <mergeCell ref="E410:F410"/>
    <mergeCell ref="A411:B411"/>
    <mergeCell ref="E414:F414"/>
    <mergeCell ref="E415:F415"/>
    <mergeCell ref="E401:F401"/>
    <mergeCell ref="E402:F402"/>
    <mergeCell ref="E403:F403"/>
    <mergeCell ref="E404:G404"/>
    <mergeCell ref="A405:G405"/>
    <mergeCell ref="A391:B391"/>
    <mergeCell ref="E395:F395"/>
    <mergeCell ref="A396:B396"/>
    <mergeCell ref="E399:F399"/>
    <mergeCell ref="E400:F400"/>
    <mergeCell ref="E386:F386"/>
    <mergeCell ref="E387:F387"/>
    <mergeCell ref="E388:F388"/>
    <mergeCell ref="E389:G389"/>
    <mergeCell ref="A390:G390"/>
    <mergeCell ref="E377:G377"/>
    <mergeCell ref="A378:G378"/>
    <mergeCell ref="A379:B379"/>
    <mergeCell ref="E384:F384"/>
    <mergeCell ref="E385:F385"/>
    <mergeCell ref="E372:F372"/>
    <mergeCell ref="E373:F373"/>
    <mergeCell ref="E374:F374"/>
    <mergeCell ref="E375:F375"/>
    <mergeCell ref="E376:F376"/>
    <mergeCell ref="E363:G363"/>
    <mergeCell ref="A364:G364"/>
    <mergeCell ref="A365:B365"/>
    <mergeCell ref="E368:F368"/>
    <mergeCell ref="A369:B369"/>
    <mergeCell ref="E358:F358"/>
    <mergeCell ref="E359:F359"/>
    <mergeCell ref="E360:F360"/>
    <mergeCell ref="E361:F361"/>
    <mergeCell ref="E362:F362"/>
    <mergeCell ref="E348:G348"/>
    <mergeCell ref="A349:G349"/>
    <mergeCell ref="A350:B350"/>
    <mergeCell ref="E354:F354"/>
    <mergeCell ref="A355:B355"/>
    <mergeCell ref="E343:F343"/>
    <mergeCell ref="E344:F344"/>
    <mergeCell ref="E345:F345"/>
    <mergeCell ref="E346:F346"/>
    <mergeCell ref="E347:F347"/>
    <mergeCell ref="E333:G333"/>
    <mergeCell ref="A334:G334"/>
    <mergeCell ref="A335:B335"/>
    <mergeCell ref="E339:F339"/>
    <mergeCell ref="A340:B340"/>
    <mergeCell ref="E328:F328"/>
    <mergeCell ref="E329:F329"/>
    <mergeCell ref="E330:F330"/>
    <mergeCell ref="E331:F331"/>
    <mergeCell ref="E332:F332"/>
    <mergeCell ref="E320:G320"/>
    <mergeCell ref="A321:G321"/>
    <mergeCell ref="A322:B322"/>
    <mergeCell ref="E325:F325"/>
    <mergeCell ref="A326:B326"/>
    <mergeCell ref="E315:F315"/>
    <mergeCell ref="E316:F316"/>
    <mergeCell ref="E317:F317"/>
    <mergeCell ref="E318:F318"/>
    <mergeCell ref="E319:F319"/>
    <mergeCell ref="E307:G307"/>
    <mergeCell ref="A308:G308"/>
    <mergeCell ref="A309:B309"/>
    <mergeCell ref="E312:F312"/>
    <mergeCell ref="A313:B313"/>
    <mergeCell ref="E302:F302"/>
    <mergeCell ref="E303:F303"/>
    <mergeCell ref="E304:F304"/>
    <mergeCell ref="E305:F305"/>
    <mergeCell ref="E306:F306"/>
    <mergeCell ref="E294:G294"/>
    <mergeCell ref="A295:G295"/>
    <mergeCell ref="A296:B296"/>
    <mergeCell ref="E299:F299"/>
    <mergeCell ref="A300:B300"/>
    <mergeCell ref="E289:F289"/>
    <mergeCell ref="E290:F290"/>
    <mergeCell ref="E291:F291"/>
    <mergeCell ref="E292:F292"/>
    <mergeCell ref="E293:F293"/>
    <mergeCell ref="E280:G280"/>
    <mergeCell ref="A281:G281"/>
    <mergeCell ref="A282:B282"/>
    <mergeCell ref="E285:F285"/>
    <mergeCell ref="A286:B286"/>
    <mergeCell ref="E275:F275"/>
    <mergeCell ref="E276:F276"/>
    <mergeCell ref="E277:F277"/>
    <mergeCell ref="E278:F278"/>
    <mergeCell ref="E279:F279"/>
    <mergeCell ref="E266:G266"/>
    <mergeCell ref="A267:G267"/>
    <mergeCell ref="A268:B268"/>
    <mergeCell ref="E271:F271"/>
    <mergeCell ref="A272:B272"/>
    <mergeCell ref="E261:F261"/>
    <mergeCell ref="E262:F262"/>
    <mergeCell ref="E263:F263"/>
    <mergeCell ref="E264:F264"/>
    <mergeCell ref="E265:F265"/>
    <mergeCell ref="A248:B248"/>
    <mergeCell ref="E251:F251"/>
    <mergeCell ref="A252:B252"/>
    <mergeCell ref="E255:F255"/>
    <mergeCell ref="A256:B256"/>
    <mergeCell ref="E243:F243"/>
    <mergeCell ref="E244:F244"/>
    <mergeCell ref="E245:F245"/>
    <mergeCell ref="E246:G246"/>
    <mergeCell ref="A247:G247"/>
    <mergeCell ref="A235:B235"/>
    <mergeCell ref="E238:F238"/>
    <mergeCell ref="A239:B239"/>
    <mergeCell ref="E241:F241"/>
    <mergeCell ref="E242:F242"/>
    <mergeCell ref="E229:F229"/>
    <mergeCell ref="E230:G230"/>
    <mergeCell ref="A231:G231"/>
    <mergeCell ref="A232:B232"/>
    <mergeCell ref="E234:F234"/>
    <mergeCell ref="A222:B222"/>
    <mergeCell ref="E225:F225"/>
    <mergeCell ref="E226:F226"/>
    <mergeCell ref="E227:F227"/>
    <mergeCell ref="E228:F228"/>
    <mergeCell ref="E216:F216"/>
    <mergeCell ref="E217:G217"/>
    <mergeCell ref="A218:G218"/>
    <mergeCell ref="A219:B219"/>
    <mergeCell ref="E221:F221"/>
    <mergeCell ref="A208:B208"/>
    <mergeCell ref="E212:F212"/>
    <mergeCell ref="E213:F213"/>
    <mergeCell ref="E214:F214"/>
    <mergeCell ref="E215:F215"/>
    <mergeCell ref="E203:F203"/>
    <mergeCell ref="E204:F204"/>
    <mergeCell ref="E205:F205"/>
    <mergeCell ref="E206:G206"/>
    <mergeCell ref="A207:G207"/>
    <mergeCell ref="E195:G195"/>
    <mergeCell ref="A196:G196"/>
    <mergeCell ref="A197:B197"/>
    <mergeCell ref="E201:F201"/>
    <mergeCell ref="E202:F202"/>
    <mergeCell ref="E190:F190"/>
    <mergeCell ref="E191:F191"/>
    <mergeCell ref="E192:F192"/>
    <mergeCell ref="E193:F193"/>
    <mergeCell ref="E194:F194"/>
    <mergeCell ref="E182:F182"/>
    <mergeCell ref="E183:F183"/>
    <mergeCell ref="E184:G184"/>
    <mergeCell ref="A185:G185"/>
    <mergeCell ref="A186:B186"/>
    <mergeCell ref="A174:G174"/>
    <mergeCell ref="A175:B175"/>
    <mergeCell ref="E179:F179"/>
    <mergeCell ref="E180:F180"/>
    <mergeCell ref="E181:F181"/>
    <mergeCell ref="E169:F169"/>
    <mergeCell ref="E170:F170"/>
    <mergeCell ref="E171:F171"/>
    <mergeCell ref="E172:F172"/>
    <mergeCell ref="E173:G173"/>
    <mergeCell ref="A159:G159"/>
    <mergeCell ref="A160:B160"/>
    <mergeCell ref="E164:F164"/>
    <mergeCell ref="A165:B165"/>
    <mergeCell ref="E168:F168"/>
    <mergeCell ref="E154:F154"/>
    <mergeCell ref="E155:F155"/>
    <mergeCell ref="E156:F156"/>
    <mergeCell ref="E157:F157"/>
    <mergeCell ref="E158:G158"/>
    <mergeCell ref="E147:F147"/>
    <mergeCell ref="A148:B148"/>
    <mergeCell ref="E150:F150"/>
    <mergeCell ref="A151:B151"/>
    <mergeCell ref="E153:F153"/>
    <mergeCell ref="E141:F141"/>
    <mergeCell ref="E142:F142"/>
    <mergeCell ref="E143:G143"/>
    <mergeCell ref="A144:G144"/>
    <mergeCell ref="A145:B145"/>
    <mergeCell ref="E135:F135"/>
    <mergeCell ref="A136:B136"/>
    <mergeCell ref="E138:F138"/>
    <mergeCell ref="E139:F139"/>
    <mergeCell ref="E140:F140"/>
    <mergeCell ref="E129:F129"/>
    <mergeCell ref="E130:F130"/>
    <mergeCell ref="E131:G131"/>
    <mergeCell ref="A132:G132"/>
    <mergeCell ref="A133:B133"/>
    <mergeCell ref="A123:G123"/>
    <mergeCell ref="A124:B124"/>
    <mergeCell ref="E126:F126"/>
    <mergeCell ref="E127:F127"/>
    <mergeCell ref="E128:F128"/>
    <mergeCell ref="E118:F118"/>
    <mergeCell ref="E119:F119"/>
    <mergeCell ref="E120:F120"/>
    <mergeCell ref="E121:F121"/>
    <mergeCell ref="E122:G122"/>
    <mergeCell ref="E110:F110"/>
    <mergeCell ref="A111:B111"/>
    <mergeCell ref="E114:F114"/>
    <mergeCell ref="A115:B115"/>
    <mergeCell ref="E117:F117"/>
    <mergeCell ref="E99:G99"/>
    <mergeCell ref="A100:G100"/>
    <mergeCell ref="A101:B101"/>
    <mergeCell ref="E104:F104"/>
    <mergeCell ref="A105:B105"/>
    <mergeCell ref="E94:F94"/>
    <mergeCell ref="E95:F95"/>
    <mergeCell ref="E96:F96"/>
    <mergeCell ref="E97:F97"/>
    <mergeCell ref="E98:F98"/>
    <mergeCell ref="E74:G74"/>
    <mergeCell ref="A75:G75"/>
    <mergeCell ref="A76:B76"/>
    <mergeCell ref="E90:F90"/>
    <mergeCell ref="A91:B91"/>
    <mergeCell ref="E69:F69"/>
    <mergeCell ref="E70:F70"/>
    <mergeCell ref="E71:F71"/>
    <mergeCell ref="E72:F72"/>
    <mergeCell ref="E73:F73"/>
    <mergeCell ref="E57:G57"/>
    <mergeCell ref="A58:G58"/>
    <mergeCell ref="A59:B59"/>
    <mergeCell ref="E65:F65"/>
    <mergeCell ref="A66:B66"/>
    <mergeCell ref="E52:F52"/>
    <mergeCell ref="E53:F53"/>
    <mergeCell ref="E54:F54"/>
    <mergeCell ref="E55:F55"/>
    <mergeCell ref="E56:F56"/>
    <mergeCell ref="E46:F46"/>
    <mergeCell ref="E47:F47"/>
    <mergeCell ref="E48:G48"/>
    <mergeCell ref="A49:G49"/>
    <mergeCell ref="A50:B50"/>
    <mergeCell ref="E39:F39"/>
    <mergeCell ref="A40:B40"/>
    <mergeCell ref="E43:F43"/>
    <mergeCell ref="E44:F44"/>
    <mergeCell ref="E45:F45"/>
    <mergeCell ref="E31:F31"/>
    <mergeCell ref="E32:F32"/>
    <mergeCell ref="E33:G33"/>
    <mergeCell ref="A34:G34"/>
    <mergeCell ref="A35:B35"/>
    <mergeCell ref="A24:G24"/>
    <mergeCell ref="A25:B25"/>
    <mergeCell ref="E28:F28"/>
    <mergeCell ref="E29:F29"/>
    <mergeCell ref="E30:F30"/>
    <mergeCell ref="E19:F19"/>
    <mergeCell ref="E20:F20"/>
    <mergeCell ref="E21:F21"/>
    <mergeCell ref="E22:F22"/>
    <mergeCell ref="E23:G23"/>
    <mergeCell ref="E10:G10"/>
    <mergeCell ref="A11:G11"/>
    <mergeCell ref="A12:B12"/>
    <mergeCell ref="E18:F1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10" zoomScaleSheetLayoutView="115" workbookViewId="0">
      <selection activeCell="M16" sqref="M16"/>
    </sheetView>
  </sheetViews>
  <sheetFormatPr defaultRowHeight="15" x14ac:dyDescent="0.25"/>
  <cols>
    <col min="1" max="1" width="4.42578125" style="27" bestFit="1" customWidth="1"/>
    <col min="2" max="2" width="20.140625" style="27" bestFit="1" customWidth="1"/>
    <col min="3" max="3" width="9" style="27" bestFit="1" customWidth="1"/>
    <col min="4" max="4" width="8.42578125" style="27" bestFit="1" customWidth="1"/>
    <col min="5" max="6" width="8.85546875" style="27" bestFit="1" customWidth="1"/>
    <col min="7" max="7" width="9.42578125" style="27" bestFit="1" customWidth="1"/>
    <col min="8" max="8" width="10.140625" style="27" customWidth="1"/>
    <col min="9" max="9" width="1.7109375" style="27" customWidth="1"/>
    <col min="10" max="10" width="8.85546875" style="27" bestFit="1" customWidth="1"/>
    <col min="11" max="11" width="9" style="27" bestFit="1" customWidth="1"/>
    <col min="12" max="16384" width="9.140625" style="27"/>
  </cols>
  <sheetData>
    <row r="1" spans="1:11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52" customFormat="1" x14ac:dyDescent="0.25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2" customFormat="1" x14ac:dyDescent="0.25">
      <c r="A4" s="89" t="s">
        <v>1581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2" customFormat="1" ht="6.6" customHeight="1" x14ac:dyDescent="0.25">
      <c r="A5" s="4"/>
      <c r="B5" s="4"/>
      <c r="C5" s="4"/>
      <c r="D5" s="5"/>
    </row>
    <row r="6" spans="1:11" s="2" customFormat="1" ht="23.25" customHeigh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2" customFormat="1" x14ac:dyDescent="0.25">
      <c r="A8" s="89" t="s">
        <v>1572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pans="1:11" x14ac:dyDescent="0.25">
      <c r="A10" s="85"/>
      <c r="B10" s="85"/>
      <c r="C10" s="85"/>
      <c r="D10" s="85"/>
      <c r="E10" s="85"/>
      <c r="F10" s="85"/>
      <c r="G10" s="85"/>
      <c r="H10" s="85"/>
      <c r="I10" s="26"/>
      <c r="J10" s="26"/>
      <c r="K10" s="26"/>
    </row>
    <row r="11" spans="1:11" ht="18" x14ac:dyDescent="0.25">
      <c r="A11" s="12" t="s">
        <v>0</v>
      </c>
      <c r="B11" s="12" t="s">
        <v>2</v>
      </c>
      <c r="C11" s="12" t="s">
        <v>1480</v>
      </c>
      <c r="D11" s="12" t="s">
        <v>1584</v>
      </c>
      <c r="E11" s="12" t="s">
        <v>1586</v>
      </c>
      <c r="F11" s="12" t="s">
        <v>1585</v>
      </c>
      <c r="G11" s="12" t="s">
        <v>1587</v>
      </c>
      <c r="H11" s="87" t="s">
        <v>1588</v>
      </c>
      <c r="I11" s="87"/>
      <c r="J11" s="12" t="s">
        <v>1589</v>
      </c>
      <c r="K11" s="12" t="s">
        <v>1590</v>
      </c>
    </row>
    <row r="12" spans="1:11" ht="12" customHeight="1" x14ac:dyDescent="0.25">
      <c r="A12" s="107" t="s">
        <v>11</v>
      </c>
      <c r="B12" s="108" t="s">
        <v>12</v>
      </c>
      <c r="C12" s="109">
        <v>95525.52</v>
      </c>
      <c r="D12" s="55">
        <v>1</v>
      </c>
      <c r="E12" s="56"/>
      <c r="F12" s="56"/>
      <c r="G12" s="56"/>
      <c r="H12" s="56"/>
      <c r="I12" s="56"/>
      <c r="J12" s="56"/>
      <c r="K12" s="57">
        <f t="shared" ref="K12:K55" si="0">SUM(D12:J12)</f>
        <v>1</v>
      </c>
    </row>
    <row r="13" spans="1:11" ht="12.95" customHeight="1" x14ac:dyDescent="0.25">
      <c r="A13" s="107"/>
      <c r="B13" s="108"/>
      <c r="C13" s="109"/>
      <c r="D13" s="54">
        <f>IF(D12&gt;0,ROUND(C12*D12,2),"")</f>
        <v>95525.52</v>
      </c>
      <c r="E13" s="56" t="str">
        <f>IF(E12&gt;0,IF(AND(SUM(D12:E12)=1,K12=1),C12-SUM(D13:D13),ROUND(C12*E12,2)),"")</f>
        <v/>
      </c>
      <c r="F13" s="56" t="str">
        <f>IF(F12&gt;0,IF(AND(SUM(D12:F12)=1,K12=1),C12-SUM(D13:E13),ROUND(C12*F12,2)),"")</f>
        <v/>
      </c>
      <c r="G13" s="56" t="str">
        <f>IF(G12&gt;0,IF(AND(SUM(D12:G12)=1,K12=1),C12-SUM(D13:F13),ROUND(C12*G12,2)),"")</f>
        <v/>
      </c>
      <c r="H13" s="56" t="str">
        <f>IF(H12&gt;0,IF(AND(SUM(D12:H12)=1,K12=1),C12-SUM(D13:G13),ROUND(C12*H12,2)),"")</f>
        <v/>
      </c>
      <c r="I13" s="56" t="str">
        <f>IF(I12&gt;0,IF(AND(SUM(D12:I12)=1,K12=1),C12-SUM(D13:H13),ROUND(C12*I12,2)),"")</f>
        <v/>
      </c>
      <c r="J13" s="56" t="str">
        <f>IF(J12&gt;0,IF(AND(SUM(D12:J12)=1,K12=1),C12-SUM(D13:I13),ROUND(C12*J12,2)),"")</f>
        <v/>
      </c>
      <c r="K13" s="21">
        <f t="shared" si="0"/>
        <v>95525.52</v>
      </c>
    </row>
    <row r="14" spans="1:11" ht="12" customHeight="1" x14ac:dyDescent="0.25">
      <c r="A14" s="107" t="s">
        <v>41</v>
      </c>
      <c r="B14" s="108" t="s">
        <v>42</v>
      </c>
      <c r="C14" s="109">
        <v>37386.379999999997</v>
      </c>
      <c r="D14" s="55">
        <v>1</v>
      </c>
      <c r="E14" s="56"/>
      <c r="F14" s="56"/>
      <c r="G14" s="56"/>
      <c r="H14" s="56"/>
      <c r="I14" s="56"/>
      <c r="J14" s="56"/>
      <c r="K14" s="57">
        <f t="shared" si="0"/>
        <v>1</v>
      </c>
    </row>
    <row r="15" spans="1:11" ht="12.95" customHeight="1" x14ac:dyDescent="0.25">
      <c r="A15" s="107"/>
      <c r="B15" s="108"/>
      <c r="C15" s="109"/>
      <c r="D15" s="54">
        <f>IF(D14&gt;0,ROUND(C14*D14,2),"")</f>
        <v>37386.379999999997</v>
      </c>
      <c r="E15" s="56" t="str">
        <f>IF(E14&gt;0,IF(AND(SUM(D14:E14)=1,K14=1),C14-SUM(D15:D15),ROUND(C14*E14,2)),"")</f>
        <v/>
      </c>
      <c r="F15" s="56" t="str">
        <f>IF(F14&gt;0,IF(AND(SUM(D14:F14)=1,K14=1),C14-SUM(D15:E15),ROUND(C14*F14,2)),"")</f>
        <v/>
      </c>
      <c r="G15" s="56" t="str">
        <f>IF(G14&gt;0,IF(AND(SUM(D14:G14)=1,K14=1),C14-SUM(D15:F15),ROUND(C14*G14,2)),"")</f>
        <v/>
      </c>
      <c r="H15" s="56" t="str">
        <f>IF(H14&gt;0,IF(AND(SUM(D14:H14)=1,K14=1),C14-SUM(D15:G15),ROUND(C14*H14,2)),"")</f>
        <v/>
      </c>
      <c r="I15" s="56" t="str">
        <f>IF(I14&gt;0,IF(AND(SUM(D14:I14)=1,K14=1),C14-SUM(D15:H15),ROUND(C14*I14,2)),"")</f>
        <v/>
      </c>
      <c r="J15" s="56" t="str">
        <f>IF(J14&gt;0,IF(AND(SUM(D14:J14)=1,K14=1),C14-SUM(D15:I15),ROUND(C14*J14,2)),"")</f>
        <v/>
      </c>
      <c r="K15" s="21">
        <f t="shared" si="0"/>
        <v>37386.379999999997</v>
      </c>
    </row>
    <row r="16" spans="1:11" ht="12" customHeight="1" x14ac:dyDescent="0.25">
      <c r="A16" s="107" t="s">
        <v>53</v>
      </c>
      <c r="B16" s="108" t="s">
        <v>54</v>
      </c>
      <c r="C16" s="109">
        <v>121675.06</v>
      </c>
      <c r="D16" s="55">
        <v>0.25</v>
      </c>
      <c r="E16" s="55">
        <v>0.75</v>
      </c>
      <c r="F16" s="56"/>
      <c r="G16" s="56"/>
      <c r="H16" s="56"/>
      <c r="I16" s="56"/>
      <c r="J16" s="56"/>
      <c r="K16" s="57">
        <f t="shared" si="0"/>
        <v>1</v>
      </c>
    </row>
    <row r="17" spans="1:11" ht="12.95" customHeight="1" x14ac:dyDescent="0.25">
      <c r="A17" s="107"/>
      <c r="B17" s="108"/>
      <c r="C17" s="109"/>
      <c r="D17" s="54">
        <f>IF(D16&gt;0,ROUND(C16*D16,2),"")</f>
        <v>30418.77</v>
      </c>
      <c r="E17" s="54">
        <f>IF(E16&gt;0,IF(AND(SUM(D16:E16)=1,K16=1),C16-SUM(D17:D17),ROUND(C16*E16,2)),"")</f>
        <v>91256.29</v>
      </c>
      <c r="F17" s="56" t="str">
        <f>IF(F16&gt;0,IF(AND(SUM(D16:F16)=1,K16=1),C16-SUM(D17:E17),ROUND(C16*F16,2)),"")</f>
        <v/>
      </c>
      <c r="G17" s="56" t="str">
        <f>IF(G16&gt;0,IF(AND(SUM(D16:G16)=1,K16=1),C16-SUM(D17:F17),ROUND(C16*G16,2)),"")</f>
        <v/>
      </c>
      <c r="H17" s="56" t="str">
        <f>IF(H16&gt;0,IF(AND(SUM(D16:H16)=1,K16=1),C16-SUM(D17:G17),ROUND(C16*H16,2)),"")</f>
        <v/>
      </c>
      <c r="I17" s="56" t="str">
        <f>IF(I16&gt;0,IF(AND(SUM(D16:I16)=1,K16=1),C16-SUM(D17:H17),ROUND(C16*I16,2)),"")</f>
        <v/>
      </c>
      <c r="J17" s="56" t="str">
        <f>IF(J16&gt;0,IF(AND(SUM(D16:J16)=1,K16=1),C16-SUM(D17:I17),ROUND(C16*J16,2)),"")</f>
        <v/>
      </c>
      <c r="K17" s="21">
        <f t="shared" si="0"/>
        <v>121675.06</v>
      </c>
    </row>
    <row r="18" spans="1:11" ht="12" customHeight="1" x14ac:dyDescent="0.25">
      <c r="A18" s="107" t="s">
        <v>68</v>
      </c>
      <c r="B18" s="108" t="s">
        <v>69</v>
      </c>
      <c r="C18" s="109">
        <v>75992.72</v>
      </c>
      <c r="D18" s="56"/>
      <c r="E18" s="55">
        <v>0.5</v>
      </c>
      <c r="F18" s="55">
        <v>0.5</v>
      </c>
      <c r="G18" s="56"/>
      <c r="H18" s="56"/>
      <c r="I18" s="56"/>
      <c r="J18" s="56"/>
      <c r="K18" s="57">
        <f t="shared" si="0"/>
        <v>1</v>
      </c>
    </row>
    <row r="19" spans="1:11" ht="12.95" customHeight="1" x14ac:dyDescent="0.25">
      <c r="A19" s="107"/>
      <c r="B19" s="108"/>
      <c r="C19" s="109"/>
      <c r="D19" s="56" t="str">
        <f>IF(D18&gt;0,ROUND(C18*D18,2),"")</f>
        <v/>
      </c>
      <c r="E19" s="54">
        <f>IF(E18&gt;0,IF(AND(SUM(D18:E18)=1,K18=1),C18-SUM(D19:D19),ROUND(C18*E18,2)),"")</f>
        <v>37996.36</v>
      </c>
      <c r="F19" s="54">
        <f>IF(F18&gt;0,IF(AND(SUM(D18:F18)=1,K18=1),C18-SUM(D19:E19),ROUND(C18*F18,2)),"")</f>
        <v>37996.36</v>
      </c>
      <c r="G19" s="56" t="str">
        <f>IF(G18&gt;0,IF(AND(SUM(D18:G18)=1,K18=1),C18-SUM(D19:F19),ROUND(C18*G18,2)),"")</f>
        <v/>
      </c>
      <c r="H19" s="56" t="str">
        <f>IF(H18&gt;0,IF(AND(SUM(D18:H18)=1,K18=1),C18-SUM(D19:G19),ROUND(C18*H18,2)),"")</f>
        <v/>
      </c>
      <c r="I19" s="56" t="str">
        <f>IF(I18&gt;0,IF(AND(SUM(D18:I18)=1,K18=1),C18-SUM(D19:H19),ROUND(C18*I18,2)),"")</f>
        <v/>
      </c>
      <c r="J19" s="56" t="str">
        <f>IF(J18&gt;0,IF(AND(SUM(D18:J18)=1,K18=1),C18-SUM(D19:I19),ROUND(C18*J18,2)),"")</f>
        <v/>
      </c>
      <c r="K19" s="21">
        <f t="shared" si="0"/>
        <v>75992.72</v>
      </c>
    </row>
    <row r="20" spans="1:11" ht="12" customHeight="1" x14ac:dyDescent="0.25">
      <c r="A20" s="107" t="s">
        <v>76</v>
      </c>
      <c r="B20" s="108" t="s">
        <v>77</v>
      </c>
      <c r="C20" s="109">
        <v>10505.97</v>
      </c>
      <c r="D20" s="56"/>
      <c r="E20" s="55">
        <v>1</v>
      </c>
      <c r="F20" s="56"/>
      <c r="G20" s="56"/>
      <c r="H20" s="56"/>
      <c r="I20" s="56"/>
      <c r="J20" s="56"/>
      <c r="K20" s="57">
        <f t="shared" si="0"/>
        <v>1</v>
      </c>
    </row>
    <row r="21" spans="1:11" ht="12.95" customHeight="1" x14ac:dyDescent="0.25">
      <c r="A21" s="107"/>
      <c r="B21" s="108"/>
      <c r="C21" s="109"/>
      <c r="D21" s="56" t="str">
        <f>IF(D20&gt;0,ROUND(C20*D20,2),"")</f>
        <v/>
      </c>
      <c r="E21" s="54">
        <f>IF(E20&gt;0,IF(AND(SUM(D20:E20)=1,K20=1),C20-SUM(D21:D21),ROUND(C20*E20,2)),"")</f>
        <v>10505.97</v>
      </c>
      <c r="F21" s="56" t="str">
        <f>IF(F20&gt;0,IF(AND(SUM(D20:F20)=1,K20=1),C20-SUM(D21:E21),ROUND(C20*F20,2)),"")</f>
        <v/>
      </c>
      <c r="G21" s="56" t="str">
        <f>IF(G20&gt;0,IF(AND(SUM(D20:G20)=1,K20=1),C20-SUM(D21:F21),ROUND(C20*G20,2)),"")</f>
        <v/>
      </c>
      <c r="H21" s="56" t="str">
        <f>IF(H20&gt;0,IF(AND(SUM(D20:H20)=1,K20=1),C20-SUM(D21:G21),ROUND(C20*H20,2)),"")</f>
        <v/>
      </c>
      <c r="I21" s="56" t="str">
        <f>IF(I20&gt;0,IF(AND(SUM(D20:I20)=1,K20=1),C20-SUM(D21:H21),ROUND(C20*I20,2)),"")</f>
        <v/>
      </c>
      <c r="J21" s="56" t="str">
        <f>IF(J20&gt;0,IF(AND(SUM(D20:J20)=1,K20=1),C20-SUM(D21:I21),ROUND(C20*J20,2)),"")</f>
        <v/>
      </c>
      <c r="K21" s="21">
        <f t="shared" si="0"/>
        <v>10505.97</v>
      </c>
    </row>
    <row r="22" spans="1:11" ht="12" customHeight="1" x14ac:dyDescent="0.25">
      <c r="A22" s="107" t="s">
        <v>81</v>
      </c>
      <c r="B22" s="108" t="s">
        <v>82</v>
      </c>
      <c r="C22" s="109">
        <v>220393.23</v>
      </c>
      <c r="D22" s="56"/>
      <c r="E22" s="55">
        <v>0.25</v>
      </c>
      <c r="F22" s="55">
        <v>0.25</v>
      </c>
      <c r="G22" s="55">
        <v>0.25</v>
      </c>
      <c r="H22" s="110">
        <v>0.25</v>
      </c>
      <c r="I22" s="110"/>
      <c r="J22" s="56"/>
      <c r="K22" s="57">
        <f t="shared" si="0"/>
        <v>1</v>
      </c>
    </row>
    <row r="23" spans="1:11" ht="12.95" customHeight="1" x14ac:dyDescent="0.25">
      <c r="A23" s="107"/>
      <c r="B23" s="108"/>
      <c r="C23" s="109"/>
      <c r="D23" s="56" t="str">
        <f>IF(D22&gt;0,ROUND(C22*D22,2),"")</f>
        <v/>
      </c>
      <c r="E23" s="54">
        <f>IF(E22&gt;0,IF(AND(SUM(D22:E22)=1,K22=1),C22-SUM(D23:D23),ROUND(C22*E22,2)),"")</f>
        <v>55098.31</v>
      </c>
      <c r="F23" s="54">
        <f>IF(F22&gt;0,IF(AND(SUM(D22:F22)=1,K22=1),C22-SUM(D23:E23),ROUND(C22*F22,2)),"")</f>
        <v>55098.31</v>
      </c>
      <c r="G23" s="54">
        <f>IF(G22&gt;0,IF(AND(SUM(D22:G22)=1,K22=1),C22-SUM(D23:F23),ROUND(C22*G22,2)),"")</f>
        <v>55098.31</v>
      </c>
      <c r="H23" s="109">
        <f>IF(H22&gt;0,IF(AND(SUM(D22:H22)=1,K22=1),C22-SUM(D23:G23),ROUND(C22*H22,2)),"")</f>
        <v>55098.300000000017</v>
      </c>
      <c r="I23" s="109" t="str">
        <f>IF(I22&gt;0,IF(AND(SUM(D22:I22)=1,K22=1),C22-SUM(D23:H23),ROUND(C22*I22,2)),"")</f>
        <v/>
      </c>
      <c r="J23" s="56" t="str">
        <f>IF(J22&gt;0,IF(AND(SUM(D22:J22)=1,K22=1),C22-SUM(D23:I23),ROUND(C22*J22,2)),"")</f>
        <v/>
      </c>
      <c r="K23" s="21">
        <f t="shared" si="0"/>
        <v>220393.23</v>
      </c>
    </row>
    <row r="24" spans="1:11" ht="12" customHeight="1" x14ac:dyDescent="0.25">
      <c r="A24" s="107" t="s">
        <v>96</v>
      </c>
      <c r="B24" s="108" t="s">
        <v>97</v>
      </c>
      <c r="C24" s="109">
        <v>146628.68</v>
      </c>
      <c r="D24" s="56"/>
      <c r="E24" s="55">
        <v>0.2</v>
      </c>
      <c r="F24" s="55">
        <v>0.3</v>
      </c>
      <c r="G24" s="55">
        <v>0.5</v>
      </c>
      <c r="H24" s="56"/>
      <c r="I24" s="56"/>
      <c r="J24" s="56"/>
      <c r="K24" s="57">
        <f t="shared" si="0"/>
        <v>1</v>
      </c>
    </row>
    <row r="25" spans="1:11" ht="12.95" customHeight="1" x14ac:dyDescent="0.25">
      <c r="A25" s="107"/>
      <c r="B25" s="108"/>
      <c r="C25" s="109"/>
      <c r="D25" s="56" t="str">
        <f>IF(D24&gt;0,ROUND(C24*D24,2),"")</f>
        <v/>
      </c>
      <c r="E25" s="54">
        <f>IF(E24&gt;0,IF(AND(SUM(D24:E24)=1,K24=1),C24-SUM(D25:D25),ROUND(C24*E24,2)),"")</f>
        <v>29325.74</v>
      </c>
      <c r="F25" s="54">
        <f>IF(F24&gt;0,IF(AND(SUM(D24:F24)=1,K24=1),C24-SUM(D25:E25),ROUND(C24*F24,2)),"")</f>
        <v>43988.6</v>
      </c>
      <c r="G25" s="54">
        <f>IF(G24&gt;0,IF(AND(SUM(D24:G24)=1,K24=1),C24-SUM(D25:F25),ROUND(C24*G24,2)),"")</f>
        <v>73314.34</v>
      </c>
      <c r="H25" s="56" t="str">
        <f>IF(H24&gt;0,IF(AND(SUM(D24:H24)=1,K24=1),C24-SUM(D25:G25),ROUND(C24*H24,2)),"")</f>
        <v/>
      </c>
      <c r="I25" s="56" t="str">
        <f>IF(I24&gt;0,IF(AND(SUM(D24:I24)=1,K24=1),C24-SUM(D25:H25),ROUND(C24*I24,2)),"")</f>
        <v/>
      </c>
      <c r="J25" s="56" t="str">
        <f>IF(J24&gt;0,IF(AND(SUM(D24:J24)=1,K24=1),C24-SUM(D25:I25),ROUND(C24*J24,2)),"")</f>
        <v/>
      </c>
      <c r="K25" s="21">
        <f t="shared" si="0"/>
        <v>146628.68</v>
      </c>
    </row>
    <row r="26" spans="1:11" ht="12" customHeight="1" x14ac:dyDescent="0.25">
      <c r="A26" s="107" t="s">
        <v>110</v>
      </c>
      <c r="B26" s="108" t="s">
        <v>111</v>
      </c>
      <c r="C26" s="109">
        <v>177371.1</v>
      </c>
      <c r="D26" s="56"/>
      <c r="E26" s="56"/>
      <c r="F26" s="55">
        <v>0.25</v>
      </c>
      <c r="G26" s="55">
        <v>0.25</v>
      </c>
      <c r="H26" s="110">
        <v>0.5</v>
      </c>
      <c r="I26" s="110"/>
      <c r="J26" s="56"/>
      <c r="K26" s="57">
        <f t="shared" si="0"/>
        <v>1</v>
      </c>
    </row>
    <row r="27" spans="1:11" ht="12.95" customHeight="1" x14ac:dyDescent="0.25">
      <c r="A27" s="107"/>
      <c r="B27" s="108"/>
      <c r="C27" s="109"/>
      <c r="D27" s="56" t="str">
        <f>IF(D26&gt;0,ROUND(C26*D26,2),"")</f>
        <v/>
      </c>
      <c r="E27" s="56" t="str">
        <f>IF(E26&gt;0,IF(AND(SUM(D26:E26)=1,K26=1),C26-SUM(D27:D27),ROUND(C26*E26,2)),"")</f>
        <v/>
      </c>
      <c r="F27" s="54">
        <f>IF(F26&gt;0,IF(AND(SUM(D26:F26)=1,K26=1),C26-SUM(D27:E27),ROUND(C26*F26,2)),"")</f>
        <v>44342.78</v>
      </c>
      <c r="G27" s="54">
        <f>IF(G26&gt;0,IF(AND(SUM(D26:G26)=1,K26=1),C26-SUM(D27:F27),ROUND(C26*G26,2)),"")</f>
        <v>44342.78</v>
      </c>
      <c r="H27" s="109">
        <f>IF(H26&gt;0,IF(AND(SUM(D26:H26)=1,K26=1),C26-SUM(D27:G27),ROUND(C26*H26,2)),"")</f>
        <v>88685.540000000008</v>
      </c>
      <c r="I27" s="109" t="str">
        <f>IF(I26&gt;0,IF(AND(SUM(D26:I26)=1,K26=1),C26-SUM(D27:H27),ROUND(C26*I26,2)),"")</f>
        <v/>
      </c>
      <c r="J27" s="56" t="str">
        <f>IF(J26&gt;0,IF(AND(SUM(D26:J26)=1,K26=1),C26-SUM(D27:I27),ROUND(C26*J26,2)),"")</f>
        <v/>
      </c>
      <c r="K27" s="21">
        <f t="shared" si="0"/>
        <v>177371.1</v>
      </c>
    </row>
    <row r="28" spans="1:11" ht="12" customHeight="1" x14ac:dyDescent="0.25">
      <c r="A28" s="107" t="s">
        <v>126</v>
      </c>
      <c r="B28" s="108" t="s">
        <v>127</v>
      </c>
      <c r="C28" s="109">
        <v>69251.39</v>
      </c>
      <c r="D28" s="56"/>
      <c r="E28" s="56"/>
      <c r="F28" s="56"/>
      <c r="G28" s="55">
        <v>0.3</v>
      </c>
      <c r="H28" s="110">
        <v>0.3</v>
      </c>
      <c r="I28" s="110"/>
      <c r="J28" s="55">
        <v>0.4</v>
      </c>
      <c r="K28" s="57">
        <f t="shared" si="0"/>
        <v>1</v>
      </c>
    </row>
    <row r="29" spans="1:11" ht="12.95" customHeight="1" x14ac:dyDescent="0.25">
      <c r="A29" s="107"/>
      <c r="B29" s="108"/>
      <c r="C29" s="109"/>
      <c r="D29" s="56" t="str">
        <f>IF(D28&gt;0,ROUND(C28*D28,2),"")</f>
        <v/>
      </c>
      <c r="E29" s="56" t="str">
        <f>IF(E28&gt;0,IF(AND(SUM(D28:E28)=1,K28=1),C28-SUM(D29:D29),ROUND(C28*E28,2)),"")</f>
        <v/>
      </c>
      <c r="F29" s="56" t="str">
        <f>IF(F28&gt;0,IF(AND(SUM(D28:F28)=1,K28=1),C28-SUM(D29:E29),ROUND(C28*F28,2)),"")</f>
        <v/>
      </c>
      <c r="G29" s="54">
        <f>IF(G28&gt;0,IF(AND(SUM(D28:G28)=1,K28=1),C28-SUM(D29:F29),ROUND(C28*G28,2)),"")</f>
        <v>20775.419999999998</v>
      </c>
      <c r="H29" s="109">
        <f>IF(H28&gt;0,IF(AND(SUM(D28:H28)=1,K28=1),C28-SUM(D29:G29),ROUND(C28*H28,2)),"")</f>
        <v>20775.419999999998</v>
      </c>
      <c r="I29" s="109" t="str">
        <f>IF(I28&gt;0,IF(AND(SUM(D28:I28)=1,K28=1),C28-SUM(D29:H29),ROUND(C28*I28,2)),"")</f>
        <v/>
      </c>
      <c r="J29" s="54">
        <f>IF(J28&gt;0,IF(AND(SUM(D28:J28)=1,K28=1),C28-SUM(D29:I29),ROUND(C28*J28,2)),"")</f>
        <v>27700.550000000003</v>
      </c>
      <c r="K29" s="21">
        <f t="shared" si="0"/>
        <v>69251.39</v>
      </c>
    </row>
    <row r="30" spans="1:11" ht="12" customHeight="1" x14ac:dyDescent="0.25">
      <c r="A30" s="107" t="s">
        <v>234</v>
      </c>
      <c r="B30" s="108" t="s">
        <v>235</v>
      </c>
      <c r="C30" s="109">
        <v>45415.22</v>
      </c>
      <c r="D30" s="56"/>
      <c r="E30" s="56"/>
      <c r="F30" s="56"/>
      <c r="G30" s="56"/>
      <c r="H30" s="110">
        <v>1</v>
      </c>
      <c r="I30" s="110"/>
      <c r="J30" s="56"/>
      <c r="K30" s="57">
        <f t="shared" si="0"/>
        <v>1</v>
      </c>
    </row>
    <row r="31" spans="1:11" ht="12.95" customHeight="1" x14ac:dyDescent="0.25">
      <c r="A31" s="107"/>
      <c r="B31" s="108"/>
      <c r="C31" s="109"/>
      <c r="D31" s="56" t="str">
        <f>IF(D30&gt;0,ROUND(C30*D30,2),"")</f>
        <v/>
      </c>
      <c r="E31" s="56" t="str">
        <f>IF(E30&gt;0,IF(AND(SUM(D30:E30)=1,K30=1),C30-SUM(D31:D31),ROUND(C30*E30,2)),"")</f>
        <v/>
      </c>
      <c r="F31" s="56" t="str">
        <f>IF(F30&gt;0,IF(AND(SUM(D30:F30)=1,K30=1),C30-SUM(D31:E31),ROUND(C30*F30,2)),"")</f>
        <v/>
      </c>
      <c r="G31" s="56" t="str">
        <f>IF(G30&gt;0,IF(AND(SUM(D30:G30)=1,K30=1),C30-SUM(D31:F31),ROUND(C30*G30,2)),"")</f>
        <v/>
      </c>
      <c r="H31" s="109">
        <f>IF(H30&gt;0,IF(AND(SUM(D30:H30)=1,K30=1),C30-SUM(D31:G31),ROUND(C30*H30,2)),"")</f>
        <v>45415.22</v>
      </c>
      <c r="I31" s="109" t="str">
        <f>IF(I30&gt;0,IF(AND(SUM(D30:I30)=1,K30=1),C30-SUM(D31:H31),ROUND(C30*I30,2)),"")</f>
        <v/>
      </c>
      <c r="J31" s="56" t="str">
        <f>IF(J30&gt;0,IF(AND(SUM(D30:J30)=1,K30=1),C30-SUM(D31:I31),ROUND(C30*J30,2)),"")</f>
        <v/>
      </c>
      <c r="K31" s="21">
        <f t="shared" si="0"/>
        <v>45415.22</v>
      </c>
    </row>
    <row r="32" spans="1:11" ht="12" customHeight="1" x14ac:dyDescent="0.25">
      <c r="A32" s="107" t="s">
        <v>259</v>
      </c>
      <c r="B32" s="108" t="s">
        <v>260</v>
      </c>
      <c r="C32" s="109">
        <v>6337.03</v>
      </c>
      <c r="D32" s="55">
        <v>0.2</v>
      </c>
      <c r="E32" s="55">
        <v>0.2</v>
      </c>
      <c r="F32" s="55">
        <v>0.2</v>
      </c>
      <c r="G32" s="55">
        <v>0.2</v>
      </c>
      <c r="H32" s="110">
        <v>0.2</v>
      </c>
      <c r="I32" s="110"/>
      <c r="J32" s="56"/>
      <c r="K32" s="57">
        <f t="shared" si="0"/>
        <v>1</v>
      </c>
    </row>
    <row r="33" spans="1:11" ht="12.95" customHeight="1" x14ac:dyDescent="0.25">
      <c r="A33" s="107"/>
      <c r="B33" s="108"/>
      <c r="C33" s="109"/>
      <c r="D33" s="54">
        <f>IF(D32&gt;0,ROUND(C32*D32,2),"")</f>
        <v>1267.4100000000001</v>
      </c>
      <c r="E33" s="54">
        <f>IF(E32&gt;0,IF(AND(SUM(D32:E32)=1,K32=1),C32-SUM(D33:D33),ROUND(C32*E32,2)),"")</f>
        <v>1267.4100000000001</v>
      </c>
      <c r="F33" s="54">
        <f>IF(F32&gt;0,IF(AND(SUM(D32:F32)=1,K32=1),C32-SUM(D33:E33),ROUND(C32*F32,2)),"")</f>
        <v>1267.4100000000001</v>
      </c>
      <c r="G33" s="54">
        <f>IF(G32&gt;0,IF(AND(SUM(D32:G32)=1,K32=1),C32-SUM(D33:F33),ROUND(C32*G32,2)),"")</f>
        <v>1267.4100000000001</v>
      </c>
      <c r="H33" s="109">
        <f>IF(H32&gt;0,IF(AND(SUM(D32:H32)=1,K32=1),C32-SUM(D33:G33),ROUND(C32*H32,2)),"")</f>
        <v>1267.3899999999994</v>
      </c>
      <c r="I33" s="109" t="str">
        <f>IF(I32&gt;0,IF(AND(SUM(D32:I32)=1,K32=1),C32-SUM(D33:H33),ROUND(C32*I32,2)),"")</f>
        <v/>
      </c>
      <c r="J33" s="56" t="str">
        <f>IF(J32&gt;0,IF(AND(SUM(D32:J32)=1,K32=1),C32-SUM(D33:I33),ROUND(C32*J32,2)),"")</f>
        <v/>
      </c>
      <c r="K33" s="21">
        <f t="shared" si="0"/>
        <v>6337.03</v>
      </c>
    </row>
    <row r="34" spans="1:11" ht="12" customHeight="1" x14ac:dyDescent="0.25">
      <c r="A34" s="107" t="s">
        <v>303</v>
      </c>
      <c r="B34" s="108" t="s">
        <v>304</v>
      </c>
      <c r="C34" s="109">
        <v>96606.75</v>
      </c>
      <c r="D34" s="55">
        <v>0.2</v>
      </c>
      <c r="E34" s="55">
        <v>0.2</v>
      </c>
      <c r="F34" s="55">
        <v>0.2</v>
      </c>
      <c r="G34" s="55">
        <v>0.2</v>
      </c>
      <c r="H34" s="110">
        <v>0.2</v>
      </c>
      <c r="I34" s="110"/>
      <c r="J34" s="56"/>
      <c r="K34" s="57">
        <f t="shared" si="0"/>
        <v>1</v>
      </c>
    </row>
    <row r="35" spans="1:11" ht="12.95" customHeight="1" x14ac:dyDescent="0.25">
      <c r="A35" s="107"/>
      <c r="B35" s="108"/>
      <c r="C35" s="109"/>
      <c r="D35" s="54">
        <f>IF(D34&gt;0,ROUND(C34*D34,2),"")</f>
        <v>19321.349999999999</v>
      </c>
      <c r="E35" s="54">
        <f>IF(E34&gt;0,IF(AND(SUM(D34:E34)=1,K34=1),C34-SUM(D35:D35),ROUND(C34*E34,2)),"")</f>
        <v>19321.349999999999</v>
      </c>
      <c r="F35" s="54">
        <f>IF(F34&gt;0,IF(AND(SUM(D34:F34)=1,K34=1),C34-SUM(D35:E35),ROUND(C34*F34,2)),"")</f>
        <v>19321.349999999999</v>
      </c>
      <c r="G35" s="54">
        <f>IF(G34&gt;0,IF(AND(SUM(D34:G34)=1,K34=1),C34-SUM(D35:F35),ROUND(C34*G34,2)),"")</f>
        <v>19321.349999999999</v>
      </c>
      <c r="H35" s="109">
        <f>IF(H34&gt;0,IF(AND(SUM(D34:H34)=1,K34=1),C34-SUM(D35:G35),ROUND(C34*H34,2)),"")</f>
        <v>19321.350000000006</v>
      </c>
      <c r="I35" s="109" t="str">
        <f>IF(I34&gt;0,IF(AND(SUM(D34:I34)=1,K34=1),C34-SUM(D35:H35),ROUND(C34*I34,2)),"")</f>
        <v/>
      </c>
      <c r="J35" s="56" t="str">
        <f>IF(J34&gt;0,IF(AND(SUM(D34:J34)=1,K34=1),C34-SUM(D35:I35),ROUND(C34*J34,2)),"")</f>
        <v/>
      </c>
      <c r="K35" s="21">
        <f t="shared" si="0"/>
        <v>96606.75</v>
      </c>
    </row>
    <row r="36" spans="1:11" ht="12" customHeight="1" x14ac:dyDescent="0.25">
      <c r="A36" s="107" t="s">
        <v>386</v>
      </c>
      <c r="B36" s="108" t="s">
        <v>387</v>
      </c>
      <c r="C36" s="109">
        <v>13942.48</v>
      </c>
      <c r="D36" s="56"/>
      <c r="E36" s="55">
        <v>0.3</v>
      </c>
      <c r="F36" s="55">
        <v>0.3</v>
      </c>
      <c r="G36" s="55">
        <v>0.4</v>
      </c>
      <c r="H36" s="56"/>
      <c r="I36" s="56"/>
      <c r="J36" s="56"/>
      <c r="K36" s="57">
        <f t="shared" si="0"/>
        <v>1</v>
      </c>
    </row>
    <row r="37" spans="1:11" ht="12.95" customHeight="1" x14ac:dyDescent="0.25">
      <c r="A37" s="107"/>
      <c r="B37" s="108"/>
      <c r="C37" s="109"/>
      <c r="D37" s="56" t="str">
        <f>IF(D36&gt;0,ROUND(C36*D36,2),"")</f>
        <v/>
      </c>
      <c r="E37" s="54">
        <f>IF(E36&gt;0,IF(AND(SUM(D36:E36)=1,K36=1),C36-SUM(D37:D37),ROUND(C36*E36,2)),"")</f>
        <v>4182.74</v>
      </c>
      <c r="F37" s="54">
        <f>IF(F36&gt;0,IF(AND(SUM(D36:F36)=1,K36=1),C36-SUM(D37:E37),ROUND(C36*F36,2)),"")</f>
        <v>4182.74</v>
      </c>
      <c r="G37" s="54">
        <f>IF(G36&gt;0,IF(AND(SUM(D36:G36)=1,K36=1),C36-SUM(D37:F37),ROUND(C36*G36,2)),"")</f>
        <v>5577</v>
      </c>
      <c r="H37" s="56" t="str">
        <f>IF(H36&gt;0,IF(AND(SUM(D36:H36)=1,K36=1),C36-SUM(D37:G37),ROUND(C36*H36,2)),"")</f>
        <v/>
      </c>
      <c r="I37" s="56" t="str">
        <f>IF(I36&gt;0,IF(AND(SUM(D36:I36)=1,K36=1),C36-SUM(D37:H37),ROUND(C36*I36,2)),"")</f>
        <v/>
      </c>
      <c r="J37" s="56" t="str">
        <f>IF(J36&gt;0,IF(AND(SUM(D36:J36)=1,K36=1),C36-SUM(D37:I37),ROUND(C36*J36,2)),"")</f>
        <v/>
      </c>
      <c r="K37" s="21">
        <f t="shared" si="0"/>
        <v>13942.48</v>
      </c>
    </row>
    <row r="38" spans="1:11" ht="12" customHeight="1" x14ac:dyDescent="0.25">
      <c r="A38" s="107" t="s">
        <v>19</v>
      </c>
      <c r="B38" s="108" t="s">
        <v>395</v>
      </c>
      <c r="C38" s="109">
        <v>41883.32</v>
      </c>
      <c r="D38" s="56"/>
      <c r="E38" s="56"/>
      <c r="F38" s="56"/>
      <c r="G38" s="56"/>
      <c r="H38" s="110">
        <v>0.5</v>
      </c>
      <c r="I38" s="110"/>
      <c r="J38" s="55">
        <v>0.5</v>
      </c>
      <c r="K38" s="57">
        <f t="shared" si="0"/>
        <v>1</v>
      </c>
    </row>
    <row r="39" spans="1:11" ht="12.95" customHeight="1" x14ac:dyDescent="0.25">
      <c r="A39" s="107"/>
      <c r="B39" s="108"/>
      <c r="C39" s="109"/>
      <c r="D39" s="56" t="str">
        <f>IF(D38&gt;0,ROUND(C38*D38,2),"")</f>
        <v/>
      </c>
      <c r="E39" s="56" t="str">
        <f>IF(E38&gt;0,IF(AND(SUM(D38:E38)=1,K38=1),C38-SUM(D39:D39),ROUND(C38*E38,2)),"")</f>
        <v/>
      </c>
      <c r="F39" s="56" t="str">
        <f>IF(F38&gt;0,IF(AND(SUM(D38:F38)=1,K38=1),C38-SUM(D39:E39),ROUND(C38*F38,2)),"")</f>
        <v/>
      </c>
      <c r="G39" s="56" t="str">
        <f>IF(G38&gt;0,IF(AND(SUM(D38:G38)=1,K38=1),C38-SUM(D39:F39),ROUND(C38*G38,2)),"")</f>
        <v/>
      </c>
      <c r="H39" s="109">
        <f>IF(H38&gt;0,IF(AND(SUM(D38:H38)=1,K38=1),C38-SUM(D39:G39),ROUND(C38*H38,2)),"")</f>
        <v>20941.66</v>
      </c>
      <c r="I39" s="109" t="str">
        <f>IF(I38&gt;0,IF(AND(SUM(D38:I38)=1,K38=1),C38-SUM(D39:H39),ROUND(C38*I38,2)),"")</f>
        <v/>
      </c>
      <c r="J39" s="54">
        <f>IF(J38&gt;0,IF(AND(SUM(D38:J38)=1,K38=1),C38-SUM(D39:I39),ROUND(C38*J38,2)),"")</f>
        <v>20941.66</v>
      </c>
      <c r="K39" s="21">
        <f t="shared" si="0"/>
        <v>41883.32</v>
      </c>
    </row>
    <row r="40" spans="1:11" ht="12" customHeight="1" x14ac:dyDescent="0.25">
      <c r="A40" s="107" t="s">
        <v>438</v>
      </c>
      <c r="B40" s="108" t="s">
        <v>439</v>
      </c>
      <c r="C40" s="109">
        <v>48402.69</v>
      </c>
      <c r="D40" s="56"/>
      <c r="E40" s="56"/>
      <c r="F40" s="55">
        <v>0.2</v>
      </c>
      <c r="G40" s="55">
        <v>0.2</v>
      </c>
      <c r="H40" s="110">
        <v>0.2</v>
      </c>
      <c r="I40" s="110"/>
      <c r="J40" s="55">
        <v>0.4</v>
      </c>
      <c r="K40" s="57">
        <f t="shared" si="0"/>
        <v>1</v>
      </c>
    </row>
    <row r="41" spans="1:11" ht="12.95" customHeight="1" x14ac:dyDescent="0.25">
      <c r="A41" s="107"/>
      <c r="B41" s="108"/>
      <c r="C41" s="109"/>
      <c r="D41" s="56" t="str">
        <f>IF(D40&gt;0,ROUND(C40*D40,2),"")</f>
        <v/>
      </c>
      <c r="E41" s="56" t="str">
        <f>IF(E40&gt;0,IF(AND(SUM(D40:E40)=1,K40=1),C40-SUM(D41:D41),ROUND(C40*E40,2)),"")</f>
        <v/>
      </c>
      <c r="F41" s="54">
        <f>IF(F40&gt;0,IF(AND(SUM(D40:F40)=1,K40=1),C40-SUM(D41:E41),ROUND(C40*F40,2)),"")</f>
        <v>9680.5400000000009</v>
      </c>
      <c r="G41" s="54">
        <f>IF(G40&gt;0,IF(AND(SUM(D40:G40)=1,K40=1),C40-SUM(D41:F41),ROUND(C40*G40,2)),"")</f>
        <v>9680.5400000000009</v>
      </c>
      <c r="H41" s="109">
        <f>IF(H40&gt;0,IF(AND(SUM(D40:H40)=1,K40=1),C40-SUM(D41:G41),ROUND(C40*H40,2)),"")</f>
        <v>9680.5400000000009</v>
      </c>
      <c r="I41" s="109" t="str">
        <f>IF(I40&gt;0,IF(AND(SUM(D40:I40)=1,K40=1),C40-SUM(D41:H41),ROUND(C40*I40,2)),"")</f>
        <v/>
      </c>
      <c r="J41" s="54">
        <f>IF(J40&gt;0,IF(AND(SUM(D40:J40)=1,K40=1),C40-SUM(D41:I41),ROUND(C40*J40,2)),"")</f>
        <v>19361.07</v>
      </c>
      <c r="K41" s="21">
        <f t="shared" si="0"/>
        <v>48402.69</v>
      </c>
    </row>
    <row r="42" spans="1:11" ht="12" customHeight="1" x14ac:dyDescent="0.25">
      <c r="A42" s="107" t="s">
        <v>457</v>
      </c>
      <c r="B42" s="108" t="s">
        <v>458</v>
      </c>
      <c r="C42" s="109">
        <v>65873.399999999994</v>
      </c>
      <c r="D42" s="56"/>
      <c r="E42" s="56"/>
      <c r="F42" s="56"/>
      <c r="G42" s="56"/>
      <c r="H42" s="110">
        <v>0.5</v>
      </c>
      <c r="I42" s="110"/>
      <c r="J42" s="55">
        <v>0.5</v>
      </c>
      <c r="K42" s="57">
        <f t="shared" si="0"/>
        <v>1</v>
      </c>
    </row>
    <row r="43" spans="1:11" ht="12.95" customHeight="1" x14ac:dyDescent="0.25">
      <c r="A43" s="107"/>
      <c r="B43" s="108"/>
      <c r="C43" s="109"/>
      <c r="D43" s="56" t="str">
        <f>IF(D42&gt;0,ROUND(C42*D42,2),"")</f>
        <v/>
      </c>
      <c r="E43" s="56" t="str">
        <f>IF(E42&gt;0,IF(AND(SUM(D42:E42)=1,K42=1),C42-SUM(D43:D43),ROUND(C42*E42,2)),"")</f>
        <v/>
      </c>
      <c r="F43" s="56" t="str">
        <f>IF(F42&gt;0,IF(AND(SUM(D42:F42)=1,K42=1),C42-SUM(D43:E43),ROUND(C42*F42,2)),"")</f>
        <v/>
      </c>
      <c r="G43" s="56" t="str">
        <f>IF(G42&gt;0,IF(AND(SUM(D42:G42)=1,K42=1),C42-SUM(D43:F43),ROUND(C42*G42,2)),"")</f>
        <v/>
      </c>
      <c r="H43" s="109">
        <f>IF(H42&gt;0,IF(AND(SUM(D42:H42)=1,K42=1),C42-SUM(D43:G43),ROUND(C42*H42,2)),"")</f>
        <v>32936.699999999997</v>
      </c>
      <c r="I43" s="109" t="str">
        <f>IF(I42&gt;0,IF(AND(SUM(D42:I42)=1,K42=1),C42-SUM(D43:H43),ROUND(C42*I42,2)),"")</f>
        <v/>
      </c>
      <c r="J43" s="54">
        <f>IF(J42&gt;0,IF(AND(SUM(D42:J42)=1,K42=1),C42-SUM(D43:I43),ROUND(C42*J42,2)),"")</f>
        <v>32936.699999999997</v>
      </c>
      <c r="K43" s="21">
        <f t="shared" si="0"/>
        <v>65873.399999999994</v>
      </c>
    </row>
    <row r="44" spans="1:11" ht="12" customHeight="1" x14ac:dyDescent="0.25">
      <c r="A44" s="107" t="s">
        <v>467</v>
      </c>
      <c r="B44" s="108" t="s">
        <v>468</v>
      </c>
      <c r="C44" s="109">
        <v>39696.379999999997</v>
      </c>
      <c r="D44" s="56"/>
      <c r="E44" s="56"/>
      <c r="F44" s="55">
        <v>0.4</v>
      </c>
      <c r="G44" s="55">
        <v>0.6</v>
      </c>
      <c r="H44" s="56"/>
      <c r="I44" s="56"/>
      <c r="J44" s="56"/>
      <c r="K44" s="57">
        <f t="shared" si="0"/>
        <v>1</v>
      </c>
    </row>
    <row r="45" spans="1:11" ht="12.95" customHeight="1" x14ac:dyDescent="0.25">
      <c r="A45" s="107"/>
      <c r="B45" s="108"/>
      <c r="C45" s="109"/>
      <c r="D45" s="56" t="str">
        <f>IF(D44&gt;0,ROUND(C44*D44,2),"")</f>
        <v/>
      </c>
      <c r="E45" s="56" t="str">
        <f>IF(E44&gt;0,IF(AND(SUM(D44:E44)=1,K44=1),C44-SUM(D45:D45),ROUND(C44*E44,2)),"")</f>
        <v/>
      </c>
      <c r="F45" s="54">
        <f>IF(F44&gt;0,IF(AND(SUM(D44:F44)=1,K44=1),C44-SUM(D45:E45),ROUND(C44*F44,2)),"")</f>
        <v>15878.55</v>
      </c>
      <c r="G45" s="54">
        <f>IF(G44&gt;0,IF(AND(SUM(D44:G44)=1,K44=1),C44-SUM(D45:F45),ROUND(C44*G44,2)),"")</f>
        <v>23817.829999999998</v>
      </c>
      <c r="H45" s="56" t="str">
        <f>IF(H44&gt;0,IF(AND(SUM(D44:H44)=1,K44=1),C44-SUM(D45:G45),ROUND(C44*H44,2)),"")</f>
        <v/>
      </c>
      <c r="I45" s="56" t="str">
        <f>IF(I44&gt;0,IF(AND(SUM(D44:I44)=1,K44=1),C44-SUM(D45:H45),ROUND(C44*I44,2)),"")</f>
        <v/>
      </c>
      <c r="J45" s="56" t="str">
        <f>IF(J44&gt;0,IF(AND(SUM(D44:J44)=1,K44=1),C44-SUM(D45:I45),ROUND(C44*J44,2)),"")</f>
        <v/>
      </c>
      <c r="K45" s="21">
        <f t="shared" si="0"/>
        <v>39696.379999999997</v>
      </c>
    </row>
    <row r="46" spans="1:11" ht="12" customHeight="1" x14ac:dyDescent="0.25">
      <c r="A46" s="107" t="s">
        <v>472</v>
      </c>
      <c r="B46" s="108" t="s">
        <v>473</v>
      </c>
      <c r="C46" s="109">
        <v>272342.42</v>
      </c>
      <c r="D46" s="56"/>
      <c r="E46" s="56"/>
      <c r="F46" s="55">
        <v>0.4</v>
      </c>
      <c r="G46" s="55">
        <v>0.6</v>
      </c>
      <c r="H46" s="56"/>
      <c r="I46" s="56"/>
      <c r="J46" s="56"/>
      <c r="K46" s="57">
        <f t="shared" si="0"/>
        <v>1</v>
      </c>
    </row>
    <row r="47" spans="1:11" ht="12.95" customHeight="1" x14ac:dyDescent="0.25">
      <c r="A47" s="107"/>
      <c r="B47" s="108"/>
      <c r="C47" s="109"/>
      <c r="D47" s="56" t="str">
        <f>IF(D46&gt;0,ROUND(C46*D46,2),"")</f>
        <v/>
      </c>
      <c r="E47" s="56" t="str">
        <f>IF(E46&gt;0,IF(AND(SUM(D46:E46)=1,K46=1),C46-SUM(D47:D47),ROUND(C46*E46,2)),"")</f>
        <v/>
      </c>
      <c r="F47" s="54">
        <f>IF(F46&gt;0,IF(AND(SUM(D46:F46)=1,K46=1),C46-SUM(D47:E47),ROUND(C46*F46,2)),"")</f>
        <v>108936.97</v>
      </c>
      <c r="G47" s="54">
        <f>IF(G46&gt;0,IF(AND(SUM(D46:G46)=1,K46=1),C46-SUM(D47:F47),ROUND(C46*G46,2)),"")</f>
        <v>163405.44999999998</v>
      </c>
      <c r="H47" s="56" t="str">
        <f>IF(H46&gt;0,IF(AND(SUM(D46:H46)=1,K46=1),C46-SUM(D47:G47),ROUND(C46*H46,2)),"")</f>
        <v/>
      </c>
      <c r="I47" s="56" t="str">
        <f>IF(I46&gt;0,IF(AND(SUM(D46:I46)=1,K46=1),C46-SUM(D47:H47),ROUND(C46*I46,2)),"")</f>
        <v/>
      </c>
      <c r="J47" s="56" t="str">
        <f>IF(J46&gt;0,IF(AND(SUM(D46:J46)=1,K46=1),C46-SUM(D47:I47),ROUND(C46*J46,2)),"")</f>
        <v/>
      </c>
      <c r="K47" s="21">
        <f t="shared" si="0"/>
        <v>272342.42</v>
      </c>
    </row>
    <row r="48" spans="1:11" ht="12" customHeight="1" x14ac:dyDescent="0.25">
      <c r="A48" s="107" t="s">
        <v>483</v>
      </c>
      <c r="B48" s="108" t="s">
        <v>484</v>
      </c>
      <c r="C48" s="109">
        <v>1743.12</v>
      </c>
      <c r="D48" s="56"/>
      <c r="E48" s="56"/>
      <c r="F48" s="56"/>
      <c r="G48" s="56"/>
      <c r="H48" s="56"/>
      <c r="I48" s="56"/>
      <c r="J48" s="55">
        <v>1</v>
      </c>
      <c r="K48" s="57">
        <f t="shared" si="0"/>
        <v>1</v>
      </c>
    </row>
    <row r="49" spans="1:11" ht="12.95" customHeight="1" x14ac:dyDescent="0.25">
      <c r="A49" s="107"/>
      <c r="B49" s="108"/>
      <c r="C49" s="109"/>
      <c r="D49" s="56" t="str">
        <f>IF(D48&gt;0,ROUND(C48*D48,2),"")</f>
        <v/>
      </c>
      <c r="E49" s="56" t="str">
        <f>IF(E48&gt;0,IF(AND(SUM(D48:E48)=1,K48=1),C48-SUM(D49:D49),ROUND(C48*E48,2)),"")</f>
        <v/>
      </c>
      <c r="F49" s="56" t="str">
        <f>IF(F48&gt;0,IF(AND(SUM(D48:F48)=1,K48=1),C48-SUM(D49:E49),ROUND(C48*F48,2)),"")</f>
        <v/>
      </c>
      <c r="G49" s="56" t="str">
        <f>IF(G48&gt;0,IF(AND(SUM(D48:G48)=1,K48=1),C48-SUM(D49:F49),ROUND(C48*G48,2)),"")</f>
        <v/>
      </c>
      <c r="H49" s="56" t="str">
        <f>IF(H48&gt;0,IF(AND(SUM(D48:H48)=1,K48=1),C48-SUM(D49:G49),ROUND(C48*H48,2)),"")</f>
        <v/>
      </c>
      <c r="I49" s="56" t="str">
        <f>IF(I48&gt;0,IF(AND(SUM(D48:I48)=1,K48=1),C48-SUM(D49:H49),ROUND(C48*I48,2)),"")</f>
        <v/>
      </c>
      <c r="J49" s="54">
        <f>IF(J48&gt;0,IF(AND(SUM(D48:J48)=1,K48=1),C48-SUM(D49:I49),ROUND(C48*J48,2)),"")</f>
        <v>1743.12</v>
      </c>
      <c r="K49" s="21">
        <f t="shared" si="0"/>
        <v>1743.12</v>
      </c>
    </row>
    <row r="50" spans="1:11" ht="12" customHeight="1" x14ac:dyDescent="0.25">
      <c r="A50" s="107" t="s">
        <v>493</v>
      </c>
      <c r="B50" s="108" t="s">
        <v>494</v>
      </c>
      <c r="C50" s="109">
        <v>61597.47</v>
      </c>
      <c r="D50" s="56"/>
      <c r="E50" s="56"/>
      <c r="F50" s="55">
        <v>0.25</v>
      </c>
      <c r="G50" s="55">
        <v>0.25</v>
      </c>
      <c r="H50" s="110">
        <v>0.25</v>
      </c>
      <c r="I50" s="110"/>
      <c r="J50" s="55">
        <v>0.25</v>
      </c>
      <c r="K50" s="57">
        <f t="shared" si="0"/>
        <v>1</v>
      </c>
    </row>
    <row r="51" spans="1:11" ht="12.95" customHeight="1" x14ac:dyDescent="0.25">
      <c r="A51" s="107"/>
      <c r="B51" s="108"/>
      <c r="C51" s="109"/>
      <c r="D51" s="56" t="str">
        <f>IF(D50&gt;0,ROUND(C50*D50,2),"")</f>
        <v/>
      </c>
      <c r="E51" s="56" t="str">
        <f>IF(E50&gt;0,IF(AND(SUM(D50:E50)=1,K50=1),C50-SUM(D51:D51),ROUND(C50*E50,2)),"")</f>
        <v/>
      </c>
      <c r="F51" s="54">
        <f>IF(F50&gt;0,IF(AND(SUM(D50:F50)=1,K50=1),C50-SUM(D51:E51),ROUND(C50*F50,2)),"")</f>
        <v>15399.37</v>
      </c>
      <c r="G51" s="54">
        <f>IF(G50&gt;0,IF(AND(SUM(D50:G50)=1,K50=1),C50-SUM(D51:F51),ROUND(C50*G50,2)),"")</f>
        <v>15399.37</v>
      </c>
      <c r="H51" s="109">
        <f>IF(H50&gt;0,IF(AND(SUM(D50:H50)=1,K50=1),C50-SUM(D51:G51),ROUND(C50*H50,2)),"")</f>
        <v>15399.37</v>
      </c>
      <c r="I51" s="109" t="str">
        <f>IF(I50&gt;0,IF(AND(SUM(D50:I50)=1,K50=1),C50-SUM(D51:H51),ROUND(C50*I50,2)),"")</f>
        <v/>
      </c>
      <c r="J51" s="54">
        <f>IF(J50&gt;0,IF(AND(SUM(D50:J50)=1,K50=1),C50-SUM(D51:I51),ROUND(C50*J50,2)),"")</f>
        <v>15399.36</v>
      </c>
      <c r="K51" s="21">
        <f t="shared" si="0"/>
        <v>61597.47</v>
      </c>
    </row>
    <row r="52" spans="1:11" ht="12" customHeight="1" x14ac:dyDescent="0.25">
      <c r="A52" s="107" t="s">
        <v>574</v>
      </c>
      <c r="B52" s="108" t="s">
        <v>575</v>
      </c>
      <c r="C52" s="109">
        <v>14793.05</v>
      </c>
      <c r="D52" s="56"/>
      <c r="E52" s="56"/>
      <c r="F52" s="56"/>
      <c r="G52" s="55">
        <v>0.5</v>
      </c>
      <c r="H52" s="110">
        <v>0.5</v>
      </c>
      <c r="I52" s="110"/>
      <c r="J52" s="56"/>
      <c r="K52" s="57">
        <f t="shared" si="0"/>
        <v>1</v>
      </c>
    </row>
    <row r="53" spans="1:11" ht="12.95" customHeight="1" x14ac:dyDescent="0.25">
      <c r="A53" s="107"/>
      <c r="B53" s="108"/>
      <c r="C53" s="109"/>
      <c r="D53" s="56" t="str">
        <f>IF(D52&gt;0,ROUND(C52*D52,2),"")</f>
        <v/>
      </c>
      <c r="E53" s="56" t="str">
        <f>IF(E52&gt;0,IF(AND(SUM(D52:E52)=1,K52=1),C52-SUM(D53:D53),ROUND(C52*E52,2)),"")</f>
        <v/>
      </c>
      <c r="F53" s="56" t="str">
        <f>IF(F52&gt;0,IF(AND(SUM(D52:F52)=1,K52=1),C52-SUM(D53:E53),ROUND(C52*F52,2)),"")</f>
        <v/>
      </c>
      <c r="G53" s="54">
        <f>IF(G52&gt;0,IF(AND(SUM(D52:G52)=1,K52=1),C52-SUM(D53:F53),ROUND(C52*G52,2)),"")</f>
        <v>7396.53</v>
      </c>
      <c r="H53" s="109">
        <f>IF(H52&gt;0,IF(AND(SUM(D52:H52)=1,K52=1),C52-SUM(D53:G53),ROUND(C52*H52,2)),"")</f>
        <v>7396.5199999999995</v>
      </c>
      <c r="I53" s="109" t="str">
        <f>IF(I52&gt;0,IF(AND(SUM(D52:I52)=1,K52=1),C52-SUM(D53:H53),ROUND(C52*I52,2)),"")</f>
        <v/>
      </c>
      <c r="J53" s="56" t="str">
        <f>IF(J52&gt;0,IF(AND(SUM(D52:J52)=1,K52=1),C52-SUM(D53:I53),ROUND(C52*J52,2)),"")</f>
        <v/>
      </c>
      <c r="K53" s="21">
        <f t="shared" si="0"/>
        <v>14793.05</v>
      </c>
    </row>
    <row r="54" spans="1:11" ht="12" customHeight="1" x14ac:dyDescent="0.25">
      <c r="A54" s="107" t="s">
        <v>578</v>
      </c>
      <c r="B54" s="108" t="s">
        <v>579</v>
      </c>
      <c r="C54" s="109">
        <v>13772.41</v>
      </c>
      <c r="D54" s="56"/>
      <c r="E54" s="56"/>
      <c r="F54" s="56"/>
      <c r="G54" s="56"/>
      <c r="H54" s="110">
        <v>0.2</v>
      </c>
      <c r="I54" s="110"/>
      <c r="J54" s="55">
        <v>0.8</v>
      </c>
      <c r="K54" s="57">
        <f t="shared" si="0"/>
        <v>1</v>
      </c>
    </row>
    <row r="55" spans="1:11" ht="12.95" customHeight="1" x14ac:dyDescent="0.25">
      <c r="A55" s="107"/>
      <c r="B55" s="108"/>
      <c r="C55" s="109"/>
      <c r="D55" s="56" t="str">
        <f>IF(D54&gt;0,ROUND(C54*D54,2),"")</f>
        <v/>
      </c>
      <c r="E55" s="56" t="str">
        <f>IF(E54&gt;0,IF(AND(SUM(D54:E54)=1,K54=1),C54-SUM(D55:D55),ROUND(C54*E54,2)),"")</f>
        <v/>
      </c>
      <c r="F55" s="56" t="str">
        <f>IF(F54&gt;0,IF(AND(SUM(D54:F54)=1,K54=1),C54-SUM(D55:E55),ROUND(C54*F54,2)),"")</f>
        <v/>
      </c>
      <c r="G55" s="56" t="str">
        <f>IF(G54&gt;0,IF(AND(SUM(D54:G54)=1,K54=1),C54-SUM(D55:F55),ROUND(C54*G54,2)),"")</f>
        <v/>
      </c>
      <c r="H55" s="109">
        <f>IF(H54&gt;0,IF(AND(SUM(D54:H54)=1,K54=1),C54-SUM(D55:G55),ROUND(C54*H54,2)),"")</f>
        <v>2754.48</v>
      </c>
      <c r="I55" s="109" t="str">
        <f>IF(I54&gt;0,IF(AND(SUM(D54:I54)=1,K54=1),C54-SUM(D55:H55),ROUND(C54*I54,2)),"")</f>
        <v/>
      </c>
      <c r="J55" s="54">
        <f>IF(J54&gt;0,IF(AND(SUM(D54:J54)=1,K54=1),C54-SUM(D55:I55),ROUND(C54*J54,2)),"")</f>
        <v>11017.93</v>
      </c>
      <c r="K55" s="21">
        <f t="shared" si="0"/>
        <v>13772.41</v>
      </c>
    </row>
    <row r="56" spans="1:11" ht="12" customHeight="1" x14ac:dyDescent="0.25">
      <c r="A56" s="58"/>
      <c r="B56" s="58"/>
      <c r="C56" s="111">
        <f>SUM(C12,C14,C16,C18,C20,C22,C24,C26,C28,C30,C32,C34,C36,C38,C40,C42,C44,C46,C48,C50,C52,C54)</f>
        <v>1677135.7899999998</v>
      </c>
      <c r="D56" s="21">
        <f t="shared" ref="D56:J56" si="1">SUM(D13,D15,D17,D19,D21,D23,D25,D27,D29,D31,D33,D35,D37,D39,D41,D43,D45,D47,D49,D51,D53,D55)</f>
        <v>183919.43</v>
      </c>
      <c r="E56" s="21">
        <f t="shared" si="1"/>
        <v>248954.16999999998</v>
      </c>
      <c r="F56" s="21">
        <f t="shared" si="1"/>
        <v>356092.98</v>
      </c>
      <c r="G56" s="21">
        <f t="shared" si="1"/>
        <v>439396.32999999996</v>
      </c>
      <c r="H56" s="111">
        <f t="shared" si="1"/>
        <v>319672.49</v>
      </c>
      <c r="I56" s="111">
        <f t="shared" si="1"/>
        <v>0</v>
      </c>
      <c r="J56" s="21">
        <f t="shared" si="1"/>
        <v>129100.38999999998</v>
      </c>
      <c r="K56" s="111">
        <f>J57</f>
        <v>1677135.7899999998</v>
      </c>
    </row>
    <row r="57" spans="1:11" ht="12.95" customHeight="1" x14ac:dyDescent="0.25">
      <c r="A57" s="58"/>
      <c r="B57" s="58"/>
      <c r="C57" s="111"/>
      <c r="D57" s="21">
        <f t="shared" ref="D57:J57" si="2">D56+C57</f>
        <v>183919.43</v>
      </c>
      <c r="E57" s="21">
        <f t="shared" si="2"/>
        <v>432873.6</v>
      </c>
      <c r="F57" s="21">
        <f t="shared" si="2"/>
        <v>788966.58</v>
      </c>
      <c r="G57" s="21">
        <f t="shared" si="2"/>
        <v>1228362.9099999999</v>
      </c>
      <c r="H57" s="111">
        <f t="shared" si="2"/>
        <v>1548035.4</v>
      </c>
      <c r="I57" s="111">
        <f t="shared" si="2"/>
        <v>1548035.4</v>
      </c>
      <c r="J57" s="21">
        <f t="shared" si="2"/>
        <v>1677135.7899999998</v>
      </c>
      <c r="K57" s="111"/>
    </row>
    <row r="58" spans="1:1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s="6" customFormat="1" ht="12.75" x14ac:dyDescent="0.2">
      <c r="A60" s="90" t="s">
        <v>1582</v>
      </c>
      <c r="B60" s="90"/>
      <c r="C60" s="90"/>
      <c r="D60" s="90"/>
      <c r="E60" s="90" t="s">
        <v>1583</v>
      </c>
      <c r="F60" s="90"/>
      <c r="G60" s="90"/>
      <c r="H60" s="90"/>
      <c r="I60" s="90"/>
      <c r="J60" s="90"/>
      <c r="K60" s="90"/>
    </row>
  </sheetData>
  <mergeCells count="106">
    <mergeCell ref="C56:C57"/>
    <mergeCell ref="H56:I56"/>
    <mergeCell ref="K56:K57"/>
    <mergeCell ref="H57:I57"/>
    <mergeCell ref="A54:A55"/>
    <mergeCell ref="B54:B55"/>
    <mergeCell ref="C54:C55"/>
    <mergeCell ref="H54:I54"/>
    <mergeCell ref="H55:I55"/>
    <mergeCell ref="A50:A51"/>
    <mergeCell ref="B50:B51"/>
    <mergeCell ref="C50:C51"/>
    <mergeCell ref="H50:I50"/>
    <mergeCell ref="H51:I51"/>
    <mergeCell ref="A52:A53"/>
    <mergeCell ref="B52:B53"/>
    <mergeCell ref="C52:C53"/>
    <mergeCell ref="H52:I52"/>
    <mergeCell ref="H53:I5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4:A35"/>
    <mergeCell ref="B34:B35"/>
    <mergeCell ref="C34:C35"/>
    <mergeCell ref="H34:I34"/>
    <mergeCell ref="H35:I35"/>
    <mergeCell ref="A36:A37"/>
    <mergeCell ref="B36:B37"/>
    <mergeCell ref="C36:C37"/>
    <mergeCell ref="A38:A39"/>
    <mergeCell ref="B38:B39"/>
    <mergeCell ref="C38:C39"/>
    <mergeCell ref="H38:I38"/>
    <mergeCell ref="H39:I3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20:A21"/>
    <mergeCell ref="B20:B21"/>
    <mergeCell ref="C20:C21"/>
    <mergeCell ref="A22:A23"/>
    <mergeCell ref="B22:B23"/>
    <mergeCell ref="C22:C23"/>
    <mergeCell ref="H22:I22"/>
    <mergeCell ref="H23:I23"/>
    <mergeCell ref="A24:A25"/>
    <mergeCell ref="B24:B25"/>
    <mergeCell ref="C24:C25"/>
    <mergeCell ref="A1:K1"/>
    <mergeCell ref="A6:K6"/>
    <mergeCell ref="A60:D60"/>
    <mergeCell ref="E60:K60"/>
    <mergeCell ref="A2:K2"/>
    <mergeCell ref="A3:K3"/>
    <mergeCell ref="A4:K4"/>
    <mergeCell ref="A7:K7"/>
    <mergeCell ref="A8:K8"/>
    <mergeCell ref="A9:K9"/>
    <mergeCell ref="A10:H10"/>
    <mergeCell ref="H11:I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</mergeCells>
  <printOptions horizontalCentered="1"/>
  <pageMargins left="0.51181102362204722" right="0.19685039370078741" top="0.51181102362204722" bottom="0.51181102362204722" header="0" footer="0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4"/>
  <sheetViews>
    <sheetView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1" max="1" width="9.28515625" customWidth="1"/>
    <col min="2" max="2" width="76.42578125" customWidth="1"/>
    <col min="3" max="3" width="8.28515625" customWidth="1"/>
    <col min="4" max="4" width="37.42578125" customWidth="1"/>
  </cols>
  <sheetData>
    <row r="1" spans="1:10" s="2" customFormat="1" ht="73.5" customHeight="1" x14ac:dyDescent="0.25">
      <c r="A1" s="91" t="s">
        <v>1567</v>
      </c>
      <c r="B1" s="91"/>
      <c r="C1" s="91"/>
      <c r="D1" s="59"/>
      <c r="E1" s="59"/>
      <c r="F1" s="59"/>
      <c r="G1" s="59"/>
      <c r="H1" s="59"/>
      <c r="I1" s="59"/>
      <c r="J1" s="59"/>
    </row>
    <row r="2" spans="1:10" s="3" customFormat="1" ht="14.25" x14ac:dyDescent="0.2">
      <c r="A2" s="47" t="s">
        <v>1568</v>
      </c>
      <c r="B2" s="47"/>
      <c r="C2" s="47"/>
      <c r="D2" s="48"/>
      <c r="E2" s="49"/>
      <c r="F2" s="49"/>
      <c r="G2" s="49"/>
      <c r="H2" s="49"/>
      <c r="I2" s="49"/>
      <c r="J2" s="49"/>
    </row>
    <row r="3" spans="1:10" s="2" customFormat="1" x14ac:dyDescent="0.25">
      <c r="A3" s="4" t="s">
        <v>1569</v>
      </c>
      <c r="B3" s="4"/>
      <c r="C3" s="4"/>
      <c r="D3" s="5"/>
    </row>
    <row r="4" spans="1:10" s="2" customFormat="1" x14ac:dyDescent="0.25">
      <c r="A4" s="4" t="s">
        <v>1591</v>
      </c>
      <c r="B4" s="4"/>
      <c r="C4" s="4"/>
      <c r="D4" s="5"/>
    </row>
    <row r="5" spans="1:10" s="2" customFormat="1" ht="6.6" customHeight="1" x14ac:dyDescent="0.25">
      <c r="A5" s="4"/>
      <c r="B5" s="4"/>
      <c r="C5" s="4"/>
      <c r="D5" s="5"/>
    </row>
    <row r="6" spans="1:10" s="2" customFormat="1" ht="33.6" customHeight="1" x14ac:dyDescent="0.25">
      <c r="A6" s="94" t="s">
        <v>1570</v>
      </c>
      <c r="B6" s="94"/>
      <c r="C6" s="94"/>
      <c r="D6" s="60"/>
      <c r="E6" s="60"/>
      <c r="F6" s="60"/>
      <c r="G6" s="60"/>
      <c r="H6" s="61"/>
      <c r="I6" s="61"/>
      <c r="J6" s="61"/>
    </row>
    <row r="7" spans="1:10" s="2" customFormat="1" x14ac:dyDescent="0.25">
      <c r="A7" s="4" t="s">
        <v>1571</v>
      </c>
      <c r="B7" s="4"/>
      <c r="C7" s="4"/>
      <c r="D7" s="5"/>
    </row>
    <row r="8" spans="1:10" s="2" customFormat="1" ht="28.9" customHeight="1" x14ac:dyDescent="0.25">
      <c r="A8" s="95" t="s">
        <v>1572</v>
      </c>
      <c r="B8" s="95"/>
      <c r="C8" s="95"/>
      <c r="D8" s="5"/>
    </row>
    <row r="9" spans="1:10" s="2" customFormat="1" x14ac:dyDescent="0.25">
      <c r="A9" s="4" t="s">
        <v>1573</v>
      </c>
    </row>
    <row r="11" spans="1:10" ht="12" customHeight="1" x14ac:dyDescent="0.25">
      <c r="A11" s="1"/>
      <c r="B11" s="113" t="s">
        <v>1481</v>
      </c>
      <c r="C11" s="113"/>
      <c r="D11" s="113"/>
    </row>
    <row r="12" spans="1:10" ht="15" customHeight="1" x14ac:dyDescent="0.25">
      <c r="A12" s="68" t="s">
        <v>1482</v>
      </c>
      <c r="B12" s="68" t="s">
        <v>2</v>
      </c>
      <c r="C12" s="68" t="s">
        <v>1483</v>
      </c>
      <c r="D12" s="1"/>
    </row>
    <row r="13" spans="1:10" ht="8.1" customHeight="1" x14ac:dyDescent="0.25">
      <c r="A13" s="50"/>
      <c r="B13" s="69"/>
      <c r="C13" s="71"/>
      <c r="D13" s="1"/>
    </row>
    <row r="14" spans="1:10" ht="12.95" customHeight="1" x14ac:dyDescent="0.25">
      <c r="A14" s="50"/>
      <c r="B14" s="64" t="s">
        <v>1484</v>
      </c>
      <c r="C14" s="50"/>
      <c r="D14" s="1"/>
    </row>
    <row r="15" spans="1:10" ht="12.95" customHeight="1" x14ac:dyDescent="0.25">
      <c r="A15" s="77" t="s">
        <v>1485</v>
      </c>
      <c r="B15" s="65" t="s">
        <v>1486</v>
      </c>
      <c r="C15" s="67">
        <v>3</v>
      </c>
      <c r="D15" s="1"/>
    </row>
    <row r="16" spans="1:10" ht="12.95" customHeight="1" x14ac:dyDescent="0.25">
      <c r="A16" s="77" t="s">
        <v>1487</v>
      </c>
      <c r="B16" s="65" t="s">
        <v>1488</v>
      </c>
      <c r="C16" s="67">
        <v>0.4</v>
      </c>
      <c r="D16" s="1"/>
    </row>
    <row r="17" spans="1:4" ht="12.95" customHeight="1" x14ac:dyDescent="0.25">
      <c r="A17" s="77" t="s">
        <v>1489</v>
      </c>
      <c r="B17" s="65" t="s">
        <v>1490</v>
      </c>
      <c r="C17" s="67">
        <v>0.4</v>
      </c>
      <c r="D17" s="1"/>
    </row>
    <row r="18" spans="1:4" ht="12.95" customHeight="1" x14ac:dyDescent="0.25">
      <c r="A18" s="77" t="s">
        <v>1491</v>
      </c>
      <c r="B18" s="65" t="s">
        <v>1492</v>
      </c>
      <c r="C18" s="67">
        <v>0.97</v>
      </c>
      <c r="D18" s="1"/>
    </row>
    <row r="19" spans="1:4" ht="15" customHeight="1" x14ac:dyDescent="0.25">
      <c r="A19" s="50"/>
      <c r="B19" s="66" t="s">
        <v>596</v>
      </c>
      <c r="C19" s="67">
        <v>4.7699999999999996</v>
      </c>
      <c r="D19" s="1"/>
    </row>
    <row r="20" spans="1:4" ht="15" customHeight="1" x14ac:dyDescent="0.25">
      <c r="A20" s="50"/>
      <c r="B20" s="69" t="s">
        <v>1481</v>
      </c>
      <c r="C20" s="71"/>
      <c r="D20" s="1"/>
    </row>
    <row r="21" spans="1:4" ht="8.1" customHeight="1" x14ac:dyDescent="0.25">
      <c r="A21" s="50"/>
      <c r="B21" s="70"/>
      <c r="C21" s="71"/>
      <c r="D21" s="1"/>
    </row>
    <row r="22" spans="1:4" ht="12.95" customHeight="1" x14ac:dyDescent="0.25">
      <c r="A22" s="50"/>
      <c r="B22" s="64" t="s">
        <v>1493</v>
      </c>
      <c r="C22" s="50"/>
      <c r="D22" s="1"/>
    </row>
    <row r="23" spans="1:4" ht="12.95" customHeight="1" x14ac:dyDescent="0.25">
      <c r="A23" s="77" t="s">
        <v>1494</v>
      </c>
      <c r="B23" s="65" t="s">
        <v>1495</v>
      </c>
      <c r="C23" s="67">
        <v>0.6</v>
      </c>
      <c r="D23" s="1"/>
    </row>
    <row r="24" spans="1:4" ht="12.95" customHeight="1" x14ac:dyDescent="0.25">
      <c r="A24" s="77" t="s">
        <v>733</v>
      </c>
      <c r="B24" s="65" t="s">
        <v>1496</v>
      </c>
      <c r="C24" s="67">
        <v>8.15</v>
      </c>
      <c r="D24" s="1"/>
    </row>
    <row r="25" spans="1:4" ht="15" customHeight="1" x14ac:dyDescent="0.25">
      <c r="A25" s="50"/>
      <c r="B25" s="66" t="s">
        <v>596</v>
      </c>
      <c r="C25" s="67">
        <v>8.75</v>
      </c>
      <c r="D25" s="1"/>
    </row>
    <row r="26" spans="1:4" ht="15" customHeight="1" x14ac:dyDescent="0.25">
      <c r="A26" s="50"/>
      <c r="B26" s="70" t="s">
        <v>1481</v>
      </c>
      <c r="C26" s="71"/>
      <c r="D26" s="1"/>
    </row>
    <row r="27" spans="1:4" ht="8.1" customHeight="1" x14ac:dyDescent="0.25">
      <c r="A27" s="50"/>
      <c r="B27" s="69"/>
      <c r="C27" s="71"/>
      <c r="D27" s="1"/>
    </row>
    <row r="28" spans="1:4" ht="12.95" customHeight="1" x14ac:dyDescent="0.25">
      <c r="A28" s="77" t="s">
        <v>1497</v>
      </c>
      <c r="B28" s="64" t="s">
        <v>1498</v>
      </c>
      <c r="C28" s="50"/>
      <c r="D28" s="1"/>
    </row>
    <row r="29" spans="1:4" ht="12.95" customHeight="1" x14ac:dyDescent="0.25">
      <c r="A29" s="77"/>
      <c r="B29" s="65" t="s">
        <v>1499</v>
      </c>
      <c r="C29" s="67">
        <v>0.64</v>
      </c>
      <c r="D29" s="1"/>
    </row>
    <row r="30" spans="1:4" ht="12.95" customHeight="1" x14ac:dyDescent="0.25">
      <c r="A30" s="77"/>
      <c r="B30" s="65" t="s">
        <v>1500</v>
      </c>
      <c r="C30" s="67">
        <v>2.99</v>
      </c>
      <c r="D30" s="1"/>
    </row>
    <row r="31" spans="1:4" ht="12.95" customHeight="1" x14ac:dyDescent="0.25">
      <c r="A31" s="77"/>
      <c r="B31" s="65" t="s">
        <v>1501</v>
      </c>
      <c r="C31" s="67">
        <v>4.9800000000000004</v>
      </c>
      <c r="D31" s="1"/>
    </row>
    <row r="32" spans="1:4" ht="12.95" customHeight="1" x14ac:dyDescent="0.25">
      <c r="A32" s="77"/>
      <c r="B32" s="65" t="s">
        <v>1502</v>
      </c>
      <c r="C32" s="67">
        <v>3.6</v>
      </c>
      <c r="D32" s="1"/>
    </row>
    <row r="33" spans="1:4" ht="15" customHeight="1" x14ac:dyDescent="0.25">
      <c r="A33" s="50"/>
      <c r="B33" s="66" t="s">
        <v>596</v>
      </c>
      <c r="C33" s="67">
        <v>12.21</v>
      </c>
      <c r="D33" s="1"/>
    </row>
    <row r="34" spans="1:4" ht="15" customHeight="1" x14ac:dyDescent="0.25">
      <c r="A34" s="76"/>
      <c r="B34" s="72" t="s">
        <v>1481</v>
      </c>
      <c r="C34" s="73"/>
      <c r="D34" s="1"/>
    </row>
    <row r="35" spans="1:4" ht="26.1" customHeight="1" x14ac:dyDescent="0.25">
      <c r="A35" s="76"/>
      <c r="B35" s="74" t="s">
        <v>1503</v>
      </c>
      <c r="C35" s="75"/>
      <c r="D35" s="1"/>
    </row>
    <row r="36" spans="1:4" ht="44.1" customHeight="1" x14ac:dyDescent="0.25">
      <c r="A36" s="76"/>
      <c r="B36" s="114"/>
      <c r="C36" s="114"/>
      <c r="D36" s="1"/>
    </row>
    <row r="38" spans="1:4" s="62" customFormat="1" ht="29.45" customHeight="1" x14ac:dyDescent="0.2">
      <c r="A38" s="112" t="s">
        <v>1592</v>
      </c>
      <c r="B38" s="112"/>
      <c r="C38" s="112"/>
    </row>
    <row r="39" spans="1:4" s="27" customFormat="1" x14ac:dyDescent="0.25">
      <c r="A39" s="63"/>
      <c r="B39" s="63"/>
      <c r="C39" s="63"/>
    </row>
    <row r="40" spans="1:4" s="27" customFormat="1" x14ac:dyDescent="0.25"/>
    <row r="41" spans="1:4" s="6" customFormat="1" ht="12.75" x14ac:dyDescent="0.2">
      <c r="A41" s="6" t="s">
        <v>1574</v>
      </c>
    </row>
    <row r="42" spans="1:4" s="6" customFormat="1" ht="12.75" x14ac:dyDescent="0.2"/>
    <row r="43" spans="1:4" s="6" customFormat="1" ht="12.75" x14ac:dyDescent="0.2"/>
    <row r="44" spans="1:4" s="6" customFormat="1" ht="12.75" x14ac:dyDescent="0.2">
      <c r="A44" s="6" t="s">
        <v>1575</v>
      </c>
    </row>
  </sheetData>
  <mergeCells count="6">
    <mergeCell ref="A38:C38"/>
    <mergeCell ref="B11:D11"/>
    <mergeCell ref="A1:C1"/>
    <mergeCell ref="A6:C6"/>
    <mergeCell ref="A8:C8"/>
    <mergeCell ref="B36:C3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1" max="1" width="9.28515625" style="27" customWidth="1"/>
    <col min="2" max="2" width="68.7109375" style="27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78"/>
      <c r="H1" s="78"/>
      <c r="I1" s="78"/>
      <c r="J1" s="78"/>
    </row>
    <row r="2" spans="1:10" s="52" customFormat="1" x14ac:dyDescent="0.25">
      <c r="A2" s="92" t="s">
        <v>1568</v>
      </c>
      <c r="B2" s="92"/>
      <c r="C2" s="92"/>
      <c r="D2" s="92"/>
      <c r="E2" s="92"/>
      <c r="F2" s="92"/>
      <c r="G2" s="51"/>
      <c r="H2" s="51"/>
      <c r="I2" s="51"/>
      <c r="J2" s="51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</row>
    <row r="4" spans="1:10" s="2" customFormat="1" x14ac:dyDescent="0.25">
      <c r="A4" s="89" t="s">
        <v>1593</v>
      </c>
      <c r="B4" s="89"/>
      <c r="C4" s="89"/>
      <c r="D4" s="89"/>
      <c r="E4" s="89"/>
      <c r="F4" s="89"/>
    </row>
    <row r="5" spans="1:10" s="2" customFormat="1" ht="6.6" customHeight="1" x14ac:dyDescent="0.25">
      <c r="A5" s="4"/>
      <c r="B5" s="4"/>
      <c r="C5" s="4"/>
      <c r="D5" s="5"/>
    </row>
    <row r="6" spans="1:10" s="2" customFormat="1" ht="24" customHeight="1" x14ac:dyDescent="0.25">
      <c r="A6" s="94" t="s">
        <v>1570</v>
      </c>
      <c r="B6" s="94"/>
      <c r="C6" s="94"/>
      <c r="D6" s="94"/>
      <c r="E6" s="94"/>
      <c r="F6" s="94"/>
      <c r="G6" s="60"/>
      <c r="H6" s="61"/>
      <c r="I6" s="61"/>
      <c r="J6" s="61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</row>
    <row r="8" spans="1:10" s="2" customFormat="1" x14ac:dyDescent="0.25">
      <c r="A8" s="95" t="s">
        <v>1572</v>
      </c>
      <c r="B8" s="116"/>
      <c r="C8" s="116"/>
      <c r="D8" s="116"/>
      <c r="E8" s="116"/>
      <c r="F8" s="116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</row>
    <row r="10" spans="1:10" ht="12" customHeight="1" x14ac:dyDescent="0.25">
      <c r="A10" s="26"/>
      <c r="B10" s="117" t="s">
        <v>1481</v>
      </c>
      <c r="C10" s="117"/>
      <c r="D10" s="117"/>
      <c r="E10" s="117"/>
      <c r="F10" s="26"/>
      <c r="G10" s="26"/>
    </row>
    <row r="11" spans="1:10" ht="15" customHeight="1" x14ac:dyDescent="0.25">
      <c r="A11" s="12" t="s">
        <v>1482</v>
      </c>
      <c r="B11" s="12" t="s">
        <v>2</v>
      </c>
      <c r="C11" s="86" t="s">
        <v>1504</v>
      </c>
      <c r="D11" s="86"/>
      <c r="E11" s="86" t="s">
        <v>1505</v>
      </c>
      <c r="F11" s="86"/>
      <c r="G11" s="26"/>
    </row>
    <row r="12" spans="1:10" ht="12" customHeight="1" x14ac:dyDescent="0.25">
      <c r="A12" s="20"/>
      <c r="B12" s="118" t="s">
        <v>1481</v>
      </c>
      <c r="C12" s="118"/>
      <c r="D12" s="79"/>
      <c r="E12" s="20"/>
      <c r="F12" s="20"/>
      <c r="G12" s="26"/>
    </row>
    <row r="13" spans="1:10" ht="12.95" customHeight="1" x14ac:dyDescent="0.25">
      <c r="A13" s="80" t="s">
        <v>1506</v>
      </c>
      <c r="B13" s="81" t="s">
        <v>1507</v>
      </c>
      <c r="C13" s="79"/>
      <c r="D13" s="79"/>
      <c r="E13" s="20"/>
      <c r="F13" s="20"/>
      <c r="G13" s="26"/>
    </row>
    <row r="14" spans="1:10" ht="12.95" customHeight="1" x14ac:dyDescent="0.25">
      <c r="A14" s="80" t="s">
        <v>1508</v>
      </c>
      <c r="B14" s="82" t="s">
        <v>1509</v>
      </c>
      <c r="C14" s="119">
        <v>5</v>
      </c>
      <c r="D14" s="119"/>
      <c r="E14" s="120">
        <v>5</v>
      </c>
      <c r="F14" s="120"/>
      <c r="G14" s="26"/>
    </row>
    <row r="15" spans="1:10" ht="12.95" customHeight="1" x14ac:dyDescent="0.25">
      <c r="A15" s="80" t="s">
        <v>1510</v>
      </c>
      <c r="B15" s="82" t="s">
        <v>1511</v>
      </c>
      <c r="C15" s="119">
        <v>0</v>
      </c>
      <c r="D15" s="119"/>
      <c r="E15" s="120">
        <v>0</v>
      </c>
      <c r="F15" s="120"/>
      <c r="G15" s="26"/>
    </row>
    <row r="16" spans="1:10" ht="12.95" customHeight="1" x14ac:dyDescent="0.25">
      <c r="A16" s="80" t="s">
        <v>1512</v>
      </c>
      <c r="B16" s="82" t="s">
        <v>1513</v>
      </c>
      <c r="C16" s="119">
        <v>0</v>
      </c>
      <c r="D16" s="119"/>
      <c r="E16" s="120">
        <v>0</v>
      </c>
      <c r="F16" s="120"/>
      <c r="G16" s="26"/>
    </row>
    <row r="17" spans="1:7" ht="12.95" customHeight="1" x14ac:dyDescent="0.25">
      <c r="A17" s="80" t="s">
        <v>1514</v>
      </c>
      <c r="B17" s="82" t="s">
        <v>1515</v>
      </c>
      <c r="C17" s="119">
        <v>0</v>
      </c>
      <c r="D17" s="119"/>
      <c r="E17" s="120">
        <v>0</v>
      </c>
      <c r="F17" s="120"/>
      <c r="G17" s="26"/>
    </row>
    <row r="18" spans="1:7" ht="12.95" customHeight="1" x14ac:dyDescent="0.25">
      <c r="A18" s="80" t="s">
        <v>1516</v>
      </c>
      <c r="B18" s="82" t="s">
        <v>1517</v>
      </c>
      <c r="C18" s="119">
        <v>0</v>
      </c>
      <c r="D18" s="119"/>
      <c r="E18" s="120">
        <v>0</v>
      </c>
      <c r="F18" s="120"/>
      <c r="G18" s="26"/>
    </row>
    <row r="19" spans="1:7" ht="12.95" customHeight="1" x14ac:dyDescent="0.25">
      <c r="A19" s="80" t="s">
        <v>1518</v>
      </c>
      <c r="B19" s="82" t="s">
        <v>1519</v>
      </c>
      <c r="C19" s="119">
        <v>0</v>
      </c>
      <c r="D19" s="119"/>
      <c r="E19" s="120">
        <v>0</v>
      </c>
      <c r="F19" s="120"/>
      <c r="G19" s="26"/>
    </row>
    <row r="20" spans="1:7" ht="12.95" customHeight="1" x14ac:dyDescent="0.25">
      <c r="A20" s="80" t="s">
        <v>1520</v>
      </c>
      <c r="B20" s="82" t="s">
        <v>1521</v>
      </c>
      <c r="C20" s="119">
        <v>3</v>
      </c>
      <c r="D20" s="119"/>
      <c r="E20" s="120">
        <v>3</v>
      </c>
      <c r="F20" s="120"/>
      <c r="G20" s="26"/>
    </row>
    <row r="21" spans="1:7" ht="12.95" customHeight="1" x14ac:dyDescent="0.25">
      <c r="A21" s="80" t="s">
        <v>1522</v>
      </c>
      <c r="B21" s="82" t="s">
        <v>1523</v>
      </c>
      <c r="C21" s="119">
        <v>8</v>
      </c>
      <c r="D21" s="119"/>
      <c r="E21" s="120">
        <v>8</v>
      </c>
      <c r="F21" s="120"/>
      <c r="G21" s="26"/>
    </row>
    <row r="22" spans="1:7" ht="12.95" customHeight="1" x14ac:dyDescent="0.25">
      <c r="A22" s="80" t="s">
        <v>1524</v>
      </c>
      <c r="B22" s="82" t="s">
        <v>1525</v>
      </c>
      <c r="C22" s="119">
        <v>0</v>
      </c>
      <c r="D22" s="119"/>
      <c r="E22" s="120">
        <v>0</v>
      </c>
      <c r="F22" s="120"/>
      <c r="G22" s="26"/>
    </row>
    <row r="23" spans="1:7" ht="15" customHeight="1" x14ac:dyDescent="0.25">
      <c r="A23" s="20"/>
      <c r="B23" s="83" t="s">
        <v>596</v>
      </c>
      <c r="C23" s="121">
        <v>16</v>
      </c>
      <c r="D23" s="121"/>
      <c r="E23" s="120">
        <v>16</v>
      </c>
      <c r="F23" s="120"/>
      <c r="G23" s="26"/>
    </row>
    <row r="24" spans="1:7" ht="12" customHeight="1" x14ac:dyDescent="0.25">
      <c r="A24" s="20"/>
      <c r="B24" s="118" t="s">
        <v>1481</v>
      </c>
      <c r="C24" s="118"/>
      <c r="D24" s="79"/>
      <c r="E24" s="20"/>
      <c r="F24" s="20"/>
      <c r="G24" s="26"/>
    </row>
    <row r="25" spans="1:7" ht="12.95" customHeight="1" x14ac:dyDescent="0.25">
      <c r="A25" s="80" t="s">
        <v>1526</v>
      </c>
      <c r="B25" s="81" t="s">
        <v>1527</v>
      </c>
      <c r="C25" s="79"/>
      <c r="D25" s="79"/>
      <c r="E25" s="20"/>
      <c r="F25" s="20"/>
      <c r="G25" s="26"/>
    </row>
    <row r="26" spans="1:7" ht="12.95" customHeight="1" x14ac:dyDescent="0.25">
      <c r="A26" s="80" t="s">
        <v>1528</v>
      </c>
      <c r="B26" s="82" t="s">
        <v>1529</v>
      </c>
      <c r="C26" s="119">
        <v>18.13</v>
      </c>
      <c r="D26" s="119"/>
      <c r="E26" s="120">
        <v>0</v>
      </c>
      <c r="F26" s="120"/>
      <c r="G26" s="26"/>
    </row>
    <row r="27" spans="1:7" ht="12.95" customHeight="1" x14ac:dyDescent="0.25">
      <c r="A27" s="80" t="s">
        <v>1530</v>
      </c>
      <c r="B27" s="82" t="s">
        <v>1531</v>
      </c>
      <c r="C27" s="119">
        <v>4.16</v>
      </c>
      <c r="D27" s="119"/>
      <c r="E27" s="120">
        <v>0</v>
      </c>
      <c r="F27" s="120"/>
      <c r="G27" s="26"/>
    </row>
    <row r="28" spans="1:7" ht="12.95" customHeight="1" x14ac:dyDescent="0.25">
      <c r="A28" s="80" t="s">
        <v>1532</v>
      </c>
      <c r="B28" s="82" t="s">
        <v>1533</v>
      </c>
      <c r="C28" s="119">
        <v>0.87</v>
      </c>
      <c r="D28" s="119"/>
      <c r="E28" s="120">
        <v>0.65</v>
      </c>
      <c r="F28" s="120"/>
      <c r="G28" s="26"/>
    </row>
    <row r="29" spans="1:7" ht="12.95" customHeight="1" x14ac:dyDescent="0.25">
      <c r="A29" s="80" t="s">
        <v>1534</v>
      </c>
      <c r="B29" s="82" t="s">
        <v>1535</v>
      </c>
      <c r="C29" s="119">
        <v>11.22</v>
      </c>
      <c r="D29" s="119"/>
      <c r="E29" s="120">
        <v>8.33</v>
      </c>
      <c r="F29" s="120"/>
      <c r="G29" s="26"/>
    </row>
    <row r="30" spans="1:7" ht="12.95" customHeight="1" x14ac:dyDescent="0.25">
      <c r="A30" s="80" t="s">
        <v>1536</v>
      </c>
      <c r="B30" s="82" t="s">
        <v>1537</v>
      </c>
      <c r="C30" s="119">
        <v>7.0000000000000007E-2</v>
      </c>
      <c r="D30" s="119"/>
      <c r="E30" s="120">
        <v>0.05</v>
      </c>
      <c r="F30" s="120"/>
      <c r="G30" s="26"/>
    </row>
    <row r="31" spans="1:7" ht="12.95" customHeight="1" x14ac:dyDescent="0.25">
      <c r="A31" s="80" t="s">
        <v>1538</v>
      </c>
      <c r="B31" s="82" t="s">
        <v>1539</v>
      </c>
      <c r="C31" s="119">
        <v>0.75</v>
      </c>
      <c r="D31" s="119"/>
      <c r="E31" s="120">
        <v>0.56000000000000005</v>
      </c>
      <c r="F31" s="120"/>
      <c r="G31" s="26"/>
    </row>
    <row r="32" spans="1:7" ht="12.95" customHeight="1" x14ac:dyDescent="0.25">
      <c r="A32" s="80" t="s">
        <v>1540</v>
      </c>
      <c r="B32" s="82" t="s">
        <v>1541</v>
      </c>
      <c r="C32" s="119">
        <v>2.83</v>
      </c>
      <c r="D32" s="119"/>
      <c r="E32" s="120">
        <v>0</v>
      </c>
      <c r="F32" s="120"/>
      <c r="G32" s="26"/>
    </row>
    <row r="33" spans="1:7" ht="12.95" customHeight="1" x14ac:dyDescent="0.25">
      <c r="A33" s="80" t="s">
        <v>1542</v>
      </c>
      <c r="B33" s="82" t="s">
        <v>1543</v>
      </c>
      <c r="C33" s="119">
        <v>0.1</v>
      </c>
      <c r="D33" s="119"/>
      <c r="E33" s="120">
        <v>7.0000000000000007E-2</v>
      </c>
      <c r="F33" s="120"/>
      <c r="G33" s="26"/>
    </row>
    <row r="34" spans="1:7" ht="12.95" customHeight="1" x14ac:dyDescent="0.25">
      <c r="A34" s="80" t="s">
        <v>1544</v>
      </c>
      <c r="B34" s="82" t="s">
        <v>1545</v>
      </c>
      <c r="C34" s="119">
        <v>12.82</v>
      </c>
      <c r="D34" s="119"/>
      <c r="E34" s="120">
        <v>9.5299999999999994</v>
      </c>
      <c r="F34" s="120"/>
      <c r="G34" s="26"/>
    </row>
    <row r="35" spans="1:7" ht="12.95" customHeight="1" x14ac:dyDescent="0.25">
      <c r="A35" s="80" t="s">
        <v>1546</v>
      </c>
      <c r="B35" s="82" t="s">
        <v>1547</v>
      </c>
      <c r="C35" s="119">
        <v>0.03</v>
      </c>
      <c r="D35" s="119"/>
      <c r="E35" s="120">
        <v>0.03</v>
      </c>
      <c r="F35" s="120"/>
      <c r="G35" s="26"/>
    </row>
    <row r="36" spans="1:7" ht="15" customHeight="1" x14ac:dyDescent="0.25">
      <c r="A36" s="20"/>
      <c r="B36" s="83" t="s">
        <v>596</v>
      </c>
      <c r="C36" s="121">
        <v>50.980000000000004</v>
      </c>
      <c r="D36" s="121"/>
      <c r="E36" s="120">
        <v>19.220000000000002</v>
      </c>
      <c r="F36" s="120"/>
      <c r="G36" s="26"/>
    </row>
    <row r="37" spans="1:7" ht="12" customHeight="1" x14ac:dyDescent="0.25">
      <c r="A37" s="20"/>
      <c r="B37" s="118" t="s">
        <v>1481</v>
      </c>
      <c r="C37" s="118"/>
      <c r="D37" s="79"/>
      <c r="E37" s="20"/>
      <c r="F37" s="20"/>
      <c r="G37" s="26"/>
    </row>
    <row r="38" spans="1:7" ht="12.95" customHeight="1" x14ac:dyDescent="0.25">
      <c r="A38" s="80" t="s">
        <v>1548</v>
      </c>
      <c r="B38" s="81" t="s">
        <v>1549</v>
      </c>
      <c r="C38" s="79"/>
      <c r="D38" s="79"/>
      <c r="E38" s="20"/>
      <c r="F38" s="20"/>
      <c r="G38" s="26"/>
    </row>
    <row r="39" spans="1:7" ht="12.95" customHeight="1" x14ac:dyDescent="0.25">
      <c r="A39" s="80" t="s">
        <v>1550</v>
      </c>
      <c r="B39" s="82" t="s">
        <v>1551</v>
      </c>
      <c r="C39" s="119">
        <v>5.81</v>
      </c>
      <c r="D39" s="119"/>
      <c r="E39" s="120">
        <v>4.32</v>
      </c>
      <c r="F39" s="120"/>
      <c r="G39" s="26"/>
    </row>
    <row r="40" spans="1:7" ht="12.95" customHeight="1" x14ac:dyDescent="0.25">
      <c r="A40" s="80" t="s">
        <v>1552</v>
      </c>
      <c r="B40" s="82" t="s">
        <v>1553</v>
      </c>
      <c r="C40" s="119">
        <v>0.14000000000000001</v>
      </c>
      <c r="D40" s="119"/>
      <c r="E40" s="120">
        <v>0.1</v>
      </c>
      <c r="F40" s="120"/>
      <c r="G40" s="26"/>
    </row>
    <row r="41" spans="1:7" ht="12.95" customHeight="1" x14ac:dyDescent="0.25">
      <c r="A41" s="80" t="s">
        <v>1554</v>
      </c>
      <c r="B41" s="82" t="s">
        <v>1555</v>
      </c>
      <c r="C41" s="119">
        <v>1.77</v>
      </c>
      <c r="D41" s="119"/>
      <c r="E41" s="120">
        <v>1.31</v>
      </c>
      <c r="F41" s="120"/>
      <c r="G41" s="26"/>
    </row>
    <row r="42" spans="1:7" ht="12.95" customHeight="1" x14ac:dyDescent="0.25">
      <c r="A42" s="80" t="s">
        <v>1556</v>
      </c>
      <c r="B42" s="82" t="s">
        <v>1557</v>
      </c>
      <c r="C42" s="119">
        <v>2.96</v>
      </c>
      <c r="D42" s="119"/>
      <c r="E42" s="120">
        <v>2.2000000000000002</v>
      </c>
      <c r="F42" s="120"/>
      <c r="G42" s="26"/>
    </row>
    <row r="43" spans="1:7" ht="12.95" customHeight="1" x14ac:dyDescent="0.25">
      <c r="A43" s="80" t="s">
        <v>1558</v>
      </c>
      <c r="B43" s="82" t="s">
        <v>1559</v>
      </c>
      <c r="C43" s="119">
        <v>0.49</v>
      </c>
      <c r="D43" s="119"/>
      <c r="E43" s="120">
        <v>0.36</v>
      </c>
      <c r="F43" s="120"/>
      <c r="G43" s="26"/>
    </row>
    <row r="44" spans="1:7" ht="15" customHeight="1" x14ac:dyDescent="0.25">
      <c r="A44" s="20"/>
      <c r="B44" s="83" t="s">
        <v>596</v>
      </c>
      <c r="C44" s="121">
        <v>11.17</v>
      </c>
      <c r="D44" s="121"/>
      <c r="E44" s="120">
        <v>8.2900000000000009</v>
      </c>
      <c r="F44" s="120"/>
      <c r="G44" s="26"/>
    </row>
    <row r="45" spans="1:7" ht="12" customHeight="1" x14ac:dyDescent="0.25">
      <c r="A45" s="20"/>
      <c r="B45" s="118" t="s">
        <v>1481</v>
      </c>
      <c r="C45" s="118"/>
      <c r="D45" s="79"/>
      <c r="E45" s="20"/>
      <c r="F45" s="20"/>
      <c r="G45" s="26"/>
    </row>
    <row r="46" spans="1:7" ht="12.95" customHeight="1" x14ac:dyDescent="0.25">
      <c r="A46" s="80" t="s">
        <v>1560</v>
      </c>
      <c r="B46" s="81" t="s">
        <v>1561</v>
      </c>
      <c r="C46" s="79"/>
      <c r="D46" s="79"/>
      <c r="E46" s="20"/>
      <c r="F46" s="20"/>
      <c r="G46" s="26"/>
    </row>
    <row r="47" spans="1:7" ht="12.95" customHeight="1" x14ac:dyDescent="0.25">
      <c r="A47" s="80" t="s">
        <v>1562</v>
      </c>
      <c r="B47" s="82" t="s">
        <v>1563</v>
      </c>
      <c r="C47" s="119">
        <v>10.55</v>
      </c>
      <c r="D47" s="119"/>
      <c r="E47" s="120">
        <v>3.77</v>
      </c>
      <c r="F47" s="120"/>
      <c r="G47" s="26"/>
    </row>
    <row r="48" spans="1:7" ht="18" customHeight="1" x14ac:dyDescent="0.25">
      <c r="A48" s="80" t="s">
        <v>1564</v>
      </c>
      <c r="B48" s="82" t="s">
        <v>1565</v>
      </c>
      <c r="C48" s="119">
        <v>0.5</v>
      </c>
      <c r="D48" s="119"/>
      <c r="E48" s="120">
        <v>0.37</v>
      </c>
      <c r="F48" s="120"/>
      <c r="G48" s="26"/>
    </row>
    <row r="49" spans="1:7" ht="15" customHeight="1" x14ac:dyDescent="0.25">
      <c r="A49" s="20"/>
      <c r="B49" s="83" t="s">
        <v>596</v>
      </c>
      <c r="C49" s="121">
        <v>11.05</v>
      </c>
      <c r="D49" s="121"/>
      <c r="E49" s="120">
        <v>4.1399999999999997</v>
      </c>
      <c r="F49" s="120"/>
      <c r="G49" s="26"/>
    </row>
    <row r="50" spans="1:7" ht="15" customHeight="1" x14ac:dyDescent="0.25">
      <c r="A50" s="20"/>
      <c r="B50" s="118" t="s">
        <v>1481</v>
      </c>
      <c r="C50" s="118"/>
      <c r="D50" s="118"/>
      <c r="E50" s="20"/>
      <c r="F50" s="20"/>
      <c r="G50" s="26"/>
    </row>
    <row r="51" spans="1:7" ht="20.100000000000001" customHeight="1" x14ac:dyDescent="0.25">
      <c r="A51" s="20"/>
      <c r="B51" s="84" t="s">
        <v>1566</v>
      </c>
      <c r="C51" s="122">
        <v>89.2</v>
      </c>
      <c r="D51" s="122"/>
      <c r="E51" s="122">
        <v>47.65</v>
      </c>
      <c r="F51" s="122"/>
      <c r="G51" s="26"/>
    </row>
    <row r="53" spans="1:7" s="6" customFormat="1" ht="43.15" customHeight="1" x14ac:dyDescent="0.2">
      <c r="A53" s="115" t="s">
        <v>1594</v>
      </c>
      <c r="B53" s="115"/>
      <c r="C53" s="115"/>
      <c r="D53" s="115"/>
      <c r="E53" s="115"/>
      <c r="F53" s="115"/>
    </row>
    <row r="57" spans="1:7" s="6" customFormat="1" ht="12.75" x14ac:dyDescent="0.2">
      <c r="B57" s="6" t="s">
        <v>1595</v>
      </c>
    </row>
  </sheetData>
  <mergeCells count="79">
    <mergeCell ref="C44:D44"/>
    <mergeCell ref="E44:F44"/>
    <mergeCell ref="B45:C45"/>
    <mergeCell ref="B50:D50"/>
    <mergeCell ref="C51:D51"/>
    <mergeCell ref="E51:F51"/>
    <mergeCell ref="C47:D47"/>
    <mergeCell ref="E47:F47"/>
    <mergeCell ref="C48:D48"/>
    <mergeCell ref="E48:F48"/>
    <mergeCell ref="C49:D49"/>
    <mergeCell ref="E49:F49"/>
    <mergeCell ref="C41:D41"/>
    <mergeCell ref="E41:F41"/>
    <mergeCell ref="C42:D42"/>
    <mergeCell ref="E42:F42"/>
    <mergeCell ref="C43:D43"/>
    <mergeCell ref="E43:F43"/>
    <mergeCell ref="B37:C37"/>
    <mergeCell ref="C39:D39"/>
    <mergeCell ref="E39:F39"/>
    <mergeCell ref="C40:D40"/>
    <mergeCell ref="E40:F40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B24:C24"/>
    <mergeCell ref="C26:D26"/>
    <mergeCell ref="E26:F26"/>
    <mergeCell ref="C27:D27"/>
    <mergeCell ref="E27:F27"/>
    <mergeCell ref="C21:D21"/>
    <mergeCell ref="E21:F21"/>
    <mergeCell ref="C22:D22"/>
    <mergeCell ref="E22:F22"/>
    <mergeCell ref="C23:D23"/>
    <mergeCell ref="E23:F23"/>
    <mergeCell ref="C18:D18"/>
    <mergeCell ref="E18:F18"/>
    <mergeCell ref="C19:D19"/>
    <mergeCell ref="E19:F19"/>
    <mergeCell ref="C20:D20"/>
    <mergeCell ref="E20:F20"/>
    <mergeCell ref="E15:F15"/>
    <mergeCell ref="C16:D16"/>
    <mergeCell ref="E16:F16"/>
    <mergeCell ref="C17:D17"/>
    <mergeCell ref="E17:F17"/>
    <mergeCell ref="A9:F9"/>
    <mergeCell ref="A53:F53"/>
    <mergeCell ref="A1:F1"/>
    <mergeCell ref="A6:F6"/>
    <mergeCell ref="A8:F8"/>
    <mergeCell ref="A2:F2"/>
    <mergeCell ref="A3:F3"/>
    <mergeCell ref="A4:F4"/>
    <mergeCell ref="A7:F7"/>
    <mergeCell ref="B10:E10"/>
    <mergeCell ref="C11:D11"/>
    <mergeCell ref="E11:F11"/>
    <mergeCell ref="B12:C12"/>
    <mergeCell ref="C14:D14"/>
    <mergeCell ref="E14:F14"/>
    <mergeCell ref="C15:D15"/>
  </mergeCells>
  <pageMargins left="0.5" right="0.5" top="0.5" bottom="0.5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JR_PAGE_ANCHOR_0_1</vt:lpstr>
      <vt:lpstr>JR_PAGE_ANCHOR_2_1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2025-09-11T14:04:14Z</dcterms:created>
  <dcterms:modified xsi:type="dcterms:W3CDTF">2025-09-11T14:04:14Z</dcterms:modified>
</cp:coreProperties>
</file>